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53222"/>
  <mc:AlternateContent xmlns:mc="http://schemas.openxmlformats.org/markup-compatibility/2006">
    <mc:Choice Requires="x15">
      <x15ac:absPath xmlns:x15ac="http://schemas.microsoft.com/office/spreadsheetml/2010/11/ac" url="M:\ARCIS BILLARD CLUB\SAISON20252026\5 QUILLES 20252026\"/>
    </mc:Choice>
  </mc:AlternateContent>
  <bookViews>
    <workbookView xWindow="0" yWindow="0" windowWidth="28800" windowHeight="12330" firstSheet="6" activeTab="6"/>
  </bookViews>
  <sheets>
    <sheet name=" Aide" sheetId="23" state="hidden" r:id="rId1"/>
    <sheet name="Rapport" sheetId="24" state="hidden" r:id="rId2"/>
    <sheet name="Tours de jeu et séances" sheetId="17" state="hidden" r:id="rId3"/>
    <sheet name="Feuille de synthese des parties" sheetId="18" state="hidden" r:id="rId4"/>
    <sheet name="Feuille de résultats" sheetId="20" state="hidden" r:id="rId5"/>
    <sheet name="ConvocFinaleGEST" sheetId="26" state="hidden" r:id="rId6"/>
    <sheet name="CONVOCATION" sheetId="37" r:id="rId7"/>
    <sheet name="PLANNING2B" sheetId="40" state="hidden" r:id="rId8"/>
    <sheet name="Données" sheetId="36" state="hidden" r:id="rId9"/>
    <sheet name="planning 8 j. 3 billards" sheetId="41" state="hidden" r:id="rId10"/>
    <sheet name="Données Clubs" sheetId="1" state="hidden" r:id="rId11"/>
  </sheets>
  <definedNames>
    <definedName name="_xlnm.Print_Titles" localSheetId="3">'Feuille de synthese des parties'!$2:$7</definedName>
    <definedName name="_xlnm.Print_Titles" localSheetId="2">'Tours de jeu et séances'!$1:$2</definedName>
    <definedName name="_xlnm.Print_Area" localSheetId="6">CONVOCATION!$A$1:$I$37</definedName>
    <definedName name="_xlnm.Print_Area" localSheetId="5">ConvocFinaleGEST!$B$1:$J$35</definedName>
    <definedName name="_xlnm.Print_Area" localSheetId="4">'Feuille de résultats'!$B$2:$AD$49</definedName>
    <definedName name="_xlnm.Print_Area" localSheetId="3">'Feuille de synthese des parties'!$B$2:$L$112</definedName>
    <definedName name="_xlnm.Print_Area" localSheetId="9">'planning 8 j. 3 billards'!$A$1:$H$52</definedName>
    <definedName name="_xlnm.Print_Area" localSheetId="7">PLANNING2B!$A$1:$J$54</definedName>
    <definedName name="_xlnm.Print_Area" localSheetId="1">Rapport!$B$2:$H$46</definedName>
    <definedName name="_xlnm.Print_Area" localSheetId="2">'Tours de jeu et séances'!$A$1:$F$111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5" i="37" l="1"/>
  <c r="E19" i="41" l="1"/>
  <c r="E18" i="41"/>
  <c r="E17" i="41"/>
  <c r="E16" i="41"/>
  <c r="E14" i="41"/>
  <c r="E13" i="41"/>
  <c r="E12" i="41"/>
  <c r="E11" i="41"/>
  <c r="H13" i="41"/>
  <c r="J19" i="40"/>
  <c r="I19" i="40"/>
  <c r="F14" i="40"/>
  <c r="F19" i="40"/>
  <c r="F18" i="40"/>
  <c r="F13" i="40"/>
  <c r="F12" i="40"/>
  <c r="F17" i="40"/>
  <c r="F16" i="40"/>
  <c r="F11" i="40"/>
  <c r="D19" i="40"/>
  <c r="H19" i="40"/>
  <c r="H11" i="40"/>
  <c r="H12" i="40"/>
  <c r="H13" i="40"/>
  <c r="H14" i="40"/>
  <c r="I11" i="40"/>
  <c r="I12" i="40"/>
  <c r="I13" i="40"/>
  <c r="I14" i="40"/>
  <c r="B19" i="40"/>
  <c r="F11" i="41"/>
  <c r="F12" i="41"/>
  <c r="F13" i="41"/>
  <c r="F14" i="41"/>
  <c r="B18" i="41"/>
  <c r="B17" i="41"/>
  <c r="B17" i="40"/>
  <c r="D17" i="40" l="1"/>
  <c r="D16" i="40"/>
  <c r="D18" i="40" l="1"/>
  <c r="D14" i="40"/>
  <c r="D13" i="40"/>
  <c r="D12" i="40"/>
  <c r="D11" i="40"/>
  <c r="B14" i="40"/>
  <c r="B18" i="40"/>
  <c r="B13" i="40"/>
  <c r="B12" i="40"/>
  <c r="B16" i="40"/>
  <c r="B11" i="40"/>
  <c r="H18" i="40"/>
  <c r="H17" i="40"/>
  <c r="H16" i="40"/>
  <c r="I18" i="40"/>
  <c r="I17" i="40"/>
  <c r="I16" i="40"/>
  <c r="D19" i="41"/>
  <c r="D18" i="41"/>
  <c r="D17" i="41"/>
  <c r="D16" i="41"/>
  <c r="D14" i="41"/>
  <c r="D13" i="41"/>
  <c r="D12" i="41"/>
  <c r="D11" i="41"/>
  <c r="F19" i="41"/>
  <c r="F18" i="41"/>
  <c r="F17" i="41"/>
  <c r="F16" i="41"/>
  <c r="B14" i="41"/>
  <c r="B19" i="41"/>
  <c r="B13" i="41"/>
  <c r="B12" i="41"/>
  <c r="B16" i="41"/>
  <c r="B11" i="41"/>
  <c r="E40" i="41" s="1"/>
  <c r="H14" i="41" l="1"/>
  <c r="H19" i="41"/>
  <c r="H18" i="41"/>
  <c r="H12" i="41"/>
  <c r="H17" i="41"/>
  <c r="H16" i="41"/>
  <c r="H11" i="41"/>
  <c r="G14" i="41"/>
  <c r="G17" i="41"/>
  <c r="G19" i="41"/>
  <c r="G18" i="41"/>
  <c r="G16" i="41"/>
  <c r="G13" i="41"/>
  <c r="G12" i="41"/>
  <c r="G11" i="41"/>
  <c r="J14" i="40" l="1"/>
  <c r="J18" i="40"/>
  <c r="J13" i="40"/>
  <c r="J12" i="40"/>
  <c r="J17" i="40"/>
  <c r="J16" i="40"/>
  <c r="J11" i="40"/>
  <c r="H26" i="41" l="1"/>
  <c r="D26" i="41"/>
  <c r="G26" i="41"/>
  <c r="E26" i="41"/>
  <c r="F26" i="41"/>
  <c r="C40" i="41"/>
  <c r="C26" i="41"/>
  <c r="C29" i="40"/>
  <c r="G45" i="40"/>
  <c r="C42" i="40"/>
  <c r="G42" i="40"/>
  <c r="G26" i="40"/>
  <c r="C26" i="40"/>
  <c r="F19" i="26"/>
  <c r="F26" i="26"/>
  <c r="F25" i="26"/>
  <c r="F24" i="26"/>
  <c r="F23" i="26"/>
  <c r="F22" i="26"/>
  <c r="F21" i="26"/>
  <c r="F20" i="26"/>
  <c r="F8" i="26"/>
  <c r="F15" i="26"/>
  <c r="C15" i="26"/>
  <c r="C14" i="26"/>
  <c r="B22" i="24"/>
  <c r="B12" i="24"/>
  <c r="B13" i="24"/>
  <c r="B14" i="24"/>
  <c r="B15" i="24"/>
  <c r="B16" i="24"/>
  <c r="B17" i="24"/>
  <c r="B18" i="24"/>
  <c r="D22" i="24"/>
  <c r="B25" i="24"/>
  <c r="B24" i="24"/>
  <c r="B23" i="24"/>
  <c r="D25" i="24"/>
  <c r="D24" i="24"/>
  <c r="D23" i="24"/>
  <c r="D18" i="24"/>
  <c r="D17" i="24"/>
  <c r="D13" i="24"/>
  <c r="D12" i="24"/>
  <c r="D15" i="24"/>
  <c r="D14" i="24"/>
  <c r="D16" i="24"/>
  <c r="K111" i="18"/>
  <c r="I111" i="18"/>
  <c r="K110" i="18"/>
  <c r="I110" i="18"/>
  <c r="K104" i="18"/>
  <c r="I104" i="18"/>
  <c r="K103" i="18"/>
  <c r="I103" i="18"/>
  <c r="K97" i="18"/>
  <c r="I97" i="18"/>
  <c r="K96" i="18"/>
  <c r="I96" i="18"/>
  <c r="K90" i="18"/>
  <c r="I90" i="18"/>
  <c r="K89" i="18"/>
  <c r="I89" i="18"/>
  <c r="K83" i="18"/>
  <c r="I83" i="18"/>
  <c r="K82" i="18"/>
  <c r="I82" i="18"/>
  <c r="K76" i="18"/>
  <c r="I76" i="18"/>
  <c r="K75" i="18"/>
  <c r="I75" i="18"/>
  <c r="K69" i="18"/>
  <c r="I69" i="18"/>
  <c r="K68" i="18"/>
  <c r="I68" i="18"/>
  <c r="K62" i="18"/>
  <c r="I62" i="18"/>
  <c r="K61" i="18"/>
  <c r="I61" i="18"/>
  <c r="K55" i="18"/>
  <c r="I55" i="18"/>
  <c r="K54" i="18"/>
  <c r="I54" i="18"/>
  <c r="K48" i="18"/>
  <c r="I48" i="18"/>
  <c r="K47" i="18"/>
  <c r="I47" i="18"/>
  <c r="K41" i="18"/>
  <c r="I41" i="18"/>
  <c r="K40" i="18"/>
  <c r="I40" i="18"/>
  <c r="K34" i="18"/>
  <c r="I34" i="18"/>
  <c r="K33" i="18"/>
  <c r="I33" i="18"/>
  <c r="K27" i="18"/>
  <c r="I27" i="18"/>
  <c r="K26" i="18"/>
  <c r="I26" i="18"/>
  <c r="K20" i="18"/>
  <c r="I20" i="18"/>
  <c r="K19" i="18"/>
  <c r="I19" i="18"/>
  <c r="K3" i="20"/>
  <c r="G20" i="20"/>
  <c r="V46" i="20"/>
  <c r="S46" i="20"/>
  <c r="S40" i="20"/>
  <c r="P46" i="20"/>
  <c r="P40" i="20"/>
  <c r="P34" i="20"/>
  <c r="AA48" i="20"/>
  <c r="Z48" i="20"/>
  <c r="AA44" i="20"/>
  <c r="Z46" i="20"/>
  <c r="Z44" i="20"/>
  <c r="AA42" i="20"/>
  <c r="AA36" i="20"/>
  <c r="AA30" i="20"/>
  <c r="AA24" i="20"/>
  <c r="AA18" i="20"/>
  <c r="AA12" i="20"/>
  <c r="AA8" i="20"/>
  <c r="M46" i="20"/>
  <c r="M40" i="20"/>
  <c r="M34" i="20"/>
  <c r="M28" i="20"/>
  <c r="W6" i="20"/>
  <c r="T6" i="20"/>
  <c r="Q6" i="20"/>
  <c r="N6" i="20"/>
  <c r="K6" i="20"/>
  <c r="H6" i="20"/>
  <c r="E6" i="20"/>
  <c r="J46" i="20"/>
  <c r="J40" i="20"/>
  <c r="J34" i="20"/>
  <c r="J28" i="20"/>
  <c r="J22" i="20"/>
  <c r="G46" i="20"/>
  <c r="G40" i="20"/>
  <c r="G34" i="20"/>
  <c r="G28" i="20"/>
  <c r="G22" i="20"/>
  <c r="G16" i="20"/>
  <c r="X8" i="20"/>
  <c r="U8" i="20"/>
  <c r="T12" i="20"/>
  <c r="R8" i="20"/>
  <c r="O8" i="20"/>
  <c r="N12" i="20"/>
  <c r="F44" i="20"/>
  <c r="U44" i="20"/>
  <c r="R44" i="20"/>
  <c r="O44" i="20"/>
  <c r="L44" i="20"/>
  <c r="I44" i="20"/>
  <c r="X38" i="20"/>
  <c r="R38" i="20"/>
  <c r="O38" i="20"/>
  <c r="L38" i="20"/>
  <c r="I38" i="20"/>
  <c r="F38" i="20"/>
  <c r="X32" i="20"/>
  <c r="U32" i="20"/>
  <c r="O32" i="20"/>
  <c r="L32" i="20"/>
  <c r="I32" i="20"/>
  <c r="F32" i="20"/>
  <c r="X26" i="20"/>
  <c r="U26" i="20"/>
  <c r="R26" i="20"/>
  <c r="L26" i="20"/>
  <c r="I26" i="20"/>
  <c r="F26" i="20"/>
  <c r="X20" i="20"/>
  <c r="U20" i="20"/>
  <c r="R20" i="20"/>
  <c r="O20" i="20"/>
  <c r="I20" i="20"/>
  <c r="F20" i="20"/>
  <c r="Z20" i="20"/>
  <c r="X14" i="20"/>
  <c r="U14" i="20"/>
  <c r="R14" i="20"/>
  <c r="O14" i="20"/>
  <c r="L14" i="20"/>
  <c r="F14" i="20"/>
  <c r="G14" i="20"/>
  <c r="E18" i="20" s="1"/>
  <c r="AA14" i="20"/>
  <c r="F16" i="20"/>
  <c r="AG15" i="20" s="1"/>
  <c r="W12" i="20"/>
  <c r="Q12" i="20"/>
  <c r="L8" i="20"/>
  <c r="I8" i="20"/>
  <c r="H12" i="20"/>
  <c r="AG9" i="20"/>
  <c r="X40" i="20"/>
  <c r="R46" i="20"/>
  <c r="X34" i="20"/>
  <c r="U34" i="20"/>
  <c r="AL33" i="20" s="1"/>
  <c r="O46" i="20"/>
  <c r="AJ45" i="20" s="1"/>
  <c r="X28" i="20"/>
  <c r="O40" i="20"/>
  <c r="U28" i="20"/>
  <c r="AL27" i="20" s="1"/>
  <c r="R28" i="20"/>
  <c r="AK27" i="20" s="1"/>
  <c r="L46" i="20"/>
  <c r="X22" i="20"/>
  <c r="L40" i="20"/>
  <c r="U22" i="20"/>
  <c r="AL21" i="20" s="1"/>
  <c r="L34" i="20"/>
  <c r="R22" i="20"/>
  <c r="I46" i="20"/>
  <c r="AH45" i="20" s="1"/>
  <c r="X16" i="20"/>
  <c r="AM15" i="20" s="1"/>
  <c r="I40" i="20"/>
  <c r="U16" i="20"/>
  <c r="AM45" i="20"/>
  <c r="AL39" i="20"/>
  <c r="AK33" i="20"/>
  <c r="AJ27" i="20"/>
  <c r="AI21" i="20"/>
  <c r="AH15" i="20"/>
  <c r="I34" i="20"/>
  <c r="R16" i="20"/>
  <c r="F46" i="20"/>
  <c r="AG45" i="20" s="1"/>
  <c r="F40" i="20"/>
  <c r="AG39" i="20" s="1"/>
  <c r="F34" i="20"/>
  <c r="X10" i="20"/>
  <c r="AM9" i="20" s="1"/>
  <c r="U10" i="20"/>
  <c r="AL9" i="20" s="1"/>
  <c r="R10" i="20"/>
  <c r="AK9" i="20" s="1"/>
  <c r="I10" i="20"/>
  <c r="V44" i="20"/>
  <c r="T48" i="20" s="1"/>
  <c r="S44" i="20"/>
  <c r="Q48" i="20" s="1"/>
  <c r="S38" i="20"/>
  <c r="Q42" i="20" s="1"/>
  <c r="P44" i="20"/>
  <c r="N48" i="20"/>
  <c r="P38" i="20"/>
  <c r="N42" i="20" s="1"/>
  <c r="P32" i="20"/>
  <c r="M44" i="20"/>
  <c r="M38" i="20"/>
  <c r="K42" i="20" s="1"/>
  <c r="M32" i="20"/>
  <c r="K36" i="20" s="1"/>
  <c r="M26" i="20"/>
  <c r="K30" i="20" s="1"/>
  <c r="J44" i="20"/>
  <c r="H48" i="20"/>
  <c r="J38" i="20"/>
  <c r="H42" i="20" s="1"/>
  <c r="J32" i="20"/>
  <c r="H36" i="20"/>
  <c r="J26" i="20"/>
  <c r="H30" i="20" s="1"/>
  <c r="J20" i="20"/>
  <c r="G44" i="20"/>
  <c r="E48" i="20" s="1"/>
  <c r="G38" i="20"/>
  <c r="E42" i="20" s="1"/>
  <c r="G32" i="20"/>
  <c r="E36" i="20" s="1"/>
  <c r="E24" i="20"/>
  <c r="K48" i="20"/>
  <c r="W42" i="20"/>
  <c r="AM39" i="20"/>
  <c r="AJ39" i="20"/>
  <c r="W36" i="20"/>
  <c r="AM33" i="20"/>
  <c r="T36" i="20"/>
  <c r="W30" i="20"/>
  <c r="T30" i="20"/>
  <c r="Q30" i="20"/>
  <c r="W24" i="20"/>
  <c r="AM21" i="20"/>
  <c r="T24" i="20"/>
  <c r="Q24" i="20"/>
  <c r="N24" i="20"/>
  <c r="W18" i="20"/>
  <c r="T18" i="20"/>
  <c r="Q18" i="20"/>
  <c r="N18" i="20"/>
  <c r="K18" i="20"/>
  <c r="G26" i="20"/>
  <c r="E30" i="20" s="1"/>
  <c r="D16" i="20"/>
  <c r="D18" i="20"/>
  <c r="D48" i="20"/>
  <c r="D46" i="20"/>
  <c r="D42" i="20"/>
  <c r="D40" i="20"/>
  <c r="D36" i="20"/>
  <c r="D34" i="20"/>
  <c r="D30" i="20"/>
  <c r="D28" i="20"/>
  <c r="D24" i="20"/>
  <c r="D22" i="20"/>
  <c r="D12" i="20"/>
  <c r="D10" i="20"/>
  <c r="U46" i="20"/>
  <c r="AL45" i="20"/>
  <c r="R40" i="20"/>
  <c r="AK39" i="20" s="1"/>
  <c r="O34" i="20"/>
  <c r="AJ33" i="20" s="1"/>
  <c r="L28" i="20"/>
  <c r="AI27" i="20"/>
  <c r="I28" i="20"/>
  <c r="AH27" i="20" s="1"/>
  <c r="F28" i="20"/>
  <c r="O22" i="20"/>
  <c r="I22" i="20"/>
  <c r="AH21" i="20" s="1"/>
  <c r="F22" i="20"/>
  <c r="AG21" i="20" s="1"/>
  <c r="O16" i="20"/>
  <c r="AJ15" i="20"/>
  <c r="L16" i="20"/>
  <c r="O10" i="20"/>
  <c r="AJ9" i="20" s="1"/>
  <c r="L10" i="20"/>
  <c r="AA38" i="20"/>
  <c r="Z24" i="20"/>
  <c r="AA26" i="20"/>
  <c r="H24" i="20"/>
  <c r="AA20" i="20"/>
  <c r="Z22" i="20"/>
  <c r="K12" i="20"/>
  <c r="Z8" i="20"/>
  <c r="Z14" i="20"/>
  <c r="AB14" i="20" s="1"/>
  <c r="Z16" i="20"/>
  <c r="Z26" i="20"/>
  <c r="Z28" i="20"/>
  <c r="Z32" i="20"/>
  <c r="AB32" i="20" s="1"/>
  <c r="AF33" i="20" s="1"/>
  <c r="Z38" i="20"/>
  <c r="AB38" i="20" s="1"/>
  <c r="AF39" i="20" s="1"/>
  <c r="Z40" i="20"/>
  <c r="N36" i="20"/>
  <c r="AA32" i="20"/>
  <c r="Z34" i="20"/>
  <c r="AK21" i="20"/>
  <c r="AI15" i="20"/>
  <c r="AH33" i="20"/>
  <c r="AI9" i="20"/>
  <c r="AM27" i="20"/>
  <c r="AK45" i="20"/>
  <c r="AH39" i="20"/>
  <c r="AI39" i="20"/>
  <c r="AG27" i="20"/>
  <c r="AH9" i="20"/>
  <c r="AJ21" i="20"/>
  <c r="AI45" i="20"/>
  <c r="AI33" i="20"/>
  <c r="AK15" i="20"/>
  <c r="AL15" i="20"/>
  <c r="AG33" i="20"/>
  <c r="I12" i="18"/>
  <c r="K12" i="18"/>
  <c r="I13" i="18"/>
  <c r="K13" i="18"/>
  <c r="H4" i="18"/>
  <c r="J18" i="1"/>
  <c r="J12" i="1"/>
  <c r="J22" i="1"/>
  <c r="J35" i="1"/>
  <c r="J41" i="1"/>
  <c r="J46" i="1"/>
  <c r="J57" i="1"/>
  <c r="J65" i="1"/>
  <c r="J38" i="1"/>
  <c r="J15" i="1"/>
  <c r="J16" i="1"/>
  <c r="J53" i="1"/>
  <c r="J6" i="1"/>
  <c r="J64" i="1"/>
  <c r="J62" i="1"/>
  <c r="J59" i="1"/>
  <c r="J8" i="1"/>
  <c r="J5" i="1"/>
  <c r="J7" i="1"/>
  <c r="J9" i="1"/>
  <c r="J10" i="1"/>
  <c r="J11" i="1"/>
  <c r="J13" i="1"/>
  <c r="J14" i="1"/>
  <c r="J23" i="1"/>
  <c r="J20" i="1"/>
  <c r="J25" i="1"/>
  <c r="J26" i="1"/>
  <c r="J27" i="1"/>
  <c r="J28" i="1"/>
  <c r="J29" i="1"/>
  <c r="J30" i="1"/>
  <c r="J31" i="1"/>
  <c r="J32" i="1"/>
  <c r="J34" i="1"/>
  <c r="J36" i="1"/>
  <c r="J37" i="1"/>
  <c r="J39" i="1"/>
  <c r="J40" i="1"/>
  <c r="J42" i="1"/>
  <c r="J43" i="1"/>
  <c r="J44" i="1"/>
  <c r="J52" i="1"/>
  <c r="J47" i="1"/>
  <c r="J48" i="1"/>
  <c r="J49" i="1"/>
  <c r="J51" i="1"/>
  <c r="J60" i="1"/>
  <c r="J63" i="1"/>
  <c r="J58" i="1"/>
  <c r="J66" i="1"/>
  <c r="J21" i="1"/>
  <c r="J67" i="1"/>
  <c r="J19" i="1"/>
  <c r="J50" i="1"/>
  <c r="J61" i="1"/>
  <c r="J55" i="1"/>
  <c r="J17" i="1"/>
  <c r="J33" i="1"/>
  <c r="J24" i="1"/>
  <c r="J45" i="1"/>
  <c r="J54" i="1"/>
  <c r="J68" i="1"/>
  <c r="J56" i="1"/>
  <c r="Z42" i="20"/>
  <c r="AB8" i="20"/>
  <c r="AF9" i="20" s="1"/>
  <c r="Z10" i="20"/>
  <c r="Z18" i="20"/>
  <c r="Z12" i="20"/>
  <c r="Z36" i="20"/>
  <c r="Z30" i="20"/>
  <c r="AB44" i="20"/>
  <c r="AF45" i="20" s="1"/>
  <c r="AB26" i="20"/>
  <c r="AF27" i="20" s="1"/>
  <c r="AB20" i="20"/>
  <c r="AF21" i="20" s="1"/>
  <c r="AC8" i="20"/>
  <c r="AD8" i="20" s="1"/>
  <c r="C14" i="37" l="1"/>
  <c r="AC20" i="20"/>
  <c r="AD20" i="20" s="1"/>
  <c r="AC26" i="20"/>
  <c r="AD26" i="20" s="1"/>
  <c r="AC38" i="20"/>
  <c r="AD38" i="20" s="1"/>
  <c r="AC14" i="20"/>
  <c r="AD14" i="20" s="1"/>
  <c r="AF15" i="20"/>
  <c r="AC32" i="20"/>
  <c r="AD32" i="20" s="1"/>
  <c r="AC44" i="20"/>
  <c r="AD44" i="20" s="1"/>
  <c r="C43" i="41"/>
  <c r="D29" i="41"/>
  <c r="C29" i="41"/>
  <c r="E43" i="41"/>
  <c r="G29" i="40"/>
  <c r="E26" i="40"/>
  <c r="E29" i="40"/>
  <c r="H26" i="40"/>
  <c r="H29" i="40"/>
  <c r="C45" i="40"/>
</calcChain>
</file>

<file path=xl/comments1.xml><?xml version="1.0" encoding="utf-8"?>
<comments xmlns="http://schemas.openxmlformats.org/spreadsheetml/2006/main">
  <authors>
    <author>SACHELI</author>
  </authors>
  <commentList>
    <comment ref="G14" authorId="0" shapeId="0">
      <text>
        <r>
          <rPr>
            <sz val="14"/>
            <color indexed="16"/>
            <rFont val="Tahoma"/>
            <family val="2"/>
          </rPr>
          <t>Saisir les reprises dans le joueur opposé.</t>
        </r>
      </text>
    </comment>
    <comment ref="G20" authorId="0" shapeId="0">
      <text>
        <r>
          <rPr>
            <sz val="14"/>
            <color indexed="16"/>
            <rFont val="Tahoma"/>
            <family val="2"/>
          </rPr>
          <t>Saisir les reprises dans le joueur opposé.</t>
        </r>
      </text>
    </comment>
    <comment ref="J20" authorId="0" shapeId="0">
      <text>
        <r>
          <rPr>
            <sz val="14"/>
            <color indexed="16"/>
            <rFont val="Tahoma"/>
            <family val="2"/>
          </rPr>
          <t>Saisir les reprises dans le joueur opposé.</t>
        </r>
      </text>
    </comment>
    <comment ref="G26" authorId="0" shapeId="0">
      <text>
        <r>
          <rPr>
            <sz val="14"/>
            <color indexed="16"/>
            <rFont val="Tahoma"/>
            <family val="2"/>
          </rPr>
          <t>Saisir les reprises dans le joueur opposé.</t>
        </r>
      </text>
    </comment>
    <comment ref="J26" authorId="0" shapeId="0">
      <text>
        <r>
          <rPr>
            <sz val="14"/>
            <color indexed="16"/>
            <rFont val="Tahoma"/>
            <family val="2"/>
          </rPr>
          <t>Saisir les reprises dans le joueur opposé.</t>
        </r>
      </text>
    </comment>
    <comment ref="M26" authorId="0" shapeId="0">
      <text>
        <r>
          <rPr>
            <sz val="14"/>
            <color indexed="16"/>
            <rFont val="Tahoma"/>
            <family val="2"/>
          </rPr>
          <t>Saisir les reprises dans le joueur opposé.</t>
        </r>
      </text>
    </comment>
    <comment ref="G32" authorId="0" shapeId="0">
      <text>
        <r>
          <rPr>
            <sz val="14"/>
            <color indexed="16"/>
            <rFont val="Tahoma"/>
            <family val="2"/>
          </rPr>
          <t>Saisir les reprises dans le joueur opposé.</t>
        </r>
      </text>
    </comment>
    <comment ref="J32" authorId="0" shapeId="0">
      <text>
        <r>
          <rPr>
            <sz val="14"/>
            <color indexed="16"/>
            <rFont val="Tahoma"/>
            <family val="2"/>
          </rPr>
          <t>Saisir les reprises dans le joueur opposé.</t>
        </r>
      </text>
    </comment>
    <comment ref="M32" authorId="0" shapeId="0">
      <text>
        <r>
          <rPr>
            <sz val="14"/>
            <color indexed="16"/>
            <rFont val="Tahoma"/>
            <family val="2"/>
          </rPr>
          <t>Saisir les reprises dans le joueur opposé.</t>
        </r>
      </text>
    </comment>
    <comment ref="P32" authorId="0" shapeId="0">
      <text>
        <r>
          <rPr>
            <sz val="14"/>
            <color indexed="16"/>
            <rFont val="Tahoma"/>
            <family val="2"/>
          </rPr>
          <t>Saisir les reprises dans le joueur opposé.</t>
        </r>
      </text>
    </comment>
    <comment ref="G38" authorId="0" shapeId="0">
      <text>
        <r>
          <rPr>
            <sz val="14"/>
            <color indexed="16"/>
            <rFont val="Tahoma"/>
            <family val="2"/>
          </rPr>
          <t>Saisir les reprises dans le joueur opposé.</t>
        </r>
      </text>
    </comment>
    <comment ref="J38" authorId="0" shapeId="0">
      <text>
        <r>
          <rPr>
            <sz val="14"/>
            <color indexed="16"/>
            <rFont val="Tahoma"/>
            <family val="2"/>
          </rPr>
          <t>Saisir les reprises dans le joueur opposé.</t>
        </r>
      </text>
    </comment>
    <comment ref="M38" authorId="0" shapeId="0">
      <text>
        <r>
          <rPr>
            <sz val="14"/>
            <color indexed="16"/>
            <rFont val="Tahoma"/>
            <family val="2"/>
          </rPr>
          <t>Saisir les reprises dans le joueur opposé.</t>
        </r>
      </text>
    </comment>
    <comment ref="P38" authorId="0" shapeId="0">
      <text>
        <r>
          <rPr>
            <sz val="14"/>
            <color indexed="16"/>
            <rFont val="Tahoma"/>
            <family val="2"/>
          </rPr>
          <t>Saisir les reprises dans le joueur opposé.</t>
        </r>
      </text>
    </comment>
    <comment ref="S38" authorId="0" shapeId="0">
      <text>
        <r>
          <rPr>
            <sz val="14"/>
            <color indexed="16"/>
            <rFont val="Tahoma"/>
            <family val="2"/>
          </rPr>
          <t>Saisir les reprises dans le joueur opposé.</t>
        </r>
      </text>
    </comment>
    <comment ref="G44" authorId="0" shapeId="0">
      <text>
        <r>
          <rPr>
            <sz val="14"/>
            <color indexed="16"/>
            <rFont val="Tahoma"/>
            <family val="2"/>
          </rPr>
          <t>Saisir les reprises dans le joueur opposé.</t>
        </r>
      </text>
    </comment>
    <comment ref="J44" authorId="0" shapeId="0">
      <text>
        <r>
          <rPr>
            <sz val="14"/>
            <color indexed="16"/>
            <rFont val="Tahoma"/>
            <family val="2"/>
          </rPr>
          <t>Saisir les reprises dans le joueur opposé.</t>
        </r>
      </text>
    </comment>
    <comment ref="M44" authorId="0" shapeId="0">
      <text>
        <r>
          <rPr>
            <sz val="14"/>
            <color indexed="16"/>
            <rFont val="Tahoma"/>
            <family val="2"/>
          </rPr>
          <t>Saisir les reprises dans le joueur opposé.</t>
        </r>
      </text>
    </comment>
    <comment ref="P44" authorId="0" shapeId="0">
      <text>
        <r>
          <rPr>
            <sz val="14"/>
            <color indexed="16"/>
            <rFont val="Tahoma"/>
            <family val="2"/>
          </rPr>
          <t>Saisir les reprises dans le joueur opposé.</t>
        </r>
      </text>
    </comment>
    <comment ref="S44" authorId="0" shapeId="0">
      <text>
        <r>
          <rPr>
            <sz val="14"/>
            <color indexed="16"/>
            <rFont val="Tahoma"/>
            <family val="2"/>
          </rPr>
          <t>Saisir les reprises dans le joueur opposé.</t>
        </r>
      </text>
    </comment>
    <comment ref="V44" authorId="0" shapeId="0">
      <text>
        <r>
          <rPr>
            <sz val="14"/>
            <color indexed="16"/>
            <rFont val="Tahoma"/>
            <family val="2"/>
          </rPr>
          <t>Saisir les reprises dans le joueur opposé.</t>
        </r>
      </text>
    </comment>
  </commentList>
</comments>
</file>

<file path=xl/sharedStrings.xml><?xml version="1.0" encoding="utf-8"?>
<sst xmlns="http://schemas.openxmlformats.org/spreadsheetml/2006/main" count="1793" uniqueCount="922">
  <si>
    <t>Club nom réduit 1</t>
  </si>
  <si>
    <t>Club nom réduit 2</t>
  </si>
  <si>
    <t>District</t>
  </si>
  <si>
    <t>Billard 310</t>
  </si>
  <si>
    <t>Billard 280</t>
  </si>
  <si>
    <t>A</t>
  </si>
  <si>
    <t>B.C. ALGRANGE</t>
  </si>
  <si>
    <t>ALGRANGE</t>
  </si>
  <si>
    <t>Moselle</t>
  </si>
  <si>
    <t>B</t>
  </si>
  <si>
    <t>ARCIS B.C.</t>
  </si>
  <si>
    <t>ARCIS</t>
  </si>
  <si>
    <t>Aube</t>
  </si>
  <si>
    <t>C</t>
  </si>
  <si>
    <t>B.C. AUDUN-VILLERUPT</t>
  </si>
  <si>
    <t>AUDUN-VILLERUPT</t>
  </si>
  <si>
    <t>B.C. AGEEN</t>
  </si>
  <si>
    <t>AY</t>
  </si>
  <si>
    <t>Ardennes &amp; Marne</t>
  </si>
  <si>
    <t>B.C. BAN SAINT MARTIN</t>
  </si>
  <si>
    <t>BAN SAINT MARTIN</t>
  </si>
  <si>
    <t>B.C. BARISIEN</t>
  </si>
  <si>
    <t>BAR LE DUC</t>
  </si>
  <si>
    <t>Meuse &amp; Triangle</t>
  </si>
  <si>
    <t>B.C. BARR</t>
  </si>
  <si>
    <t>BARR</t>
  </si>
  <si>
    <t>Alsace</t>
  </si>
  <si>
    <t>B.C. 60 COCOBEN</t>
  </si>
  <si>
    <t>BENFELD</t>
  </si>
  <si>
    <t>B.C. BISCHHEIM</t>
  </si>
  <si>
    <t>BISCHHEIM</t>
  </si>
  <si>
    <t>B.C. BRIEY</t>
  </si>
  <si>
    <t>BRIEY</t>
  </si>
  <si>
    <t>Meurthe &amp; Moselle</t>
  </si>
  <si>
    <t>ACAD. CHALONNAISE DE BILLARD</t>
  </si>
  <si>
    <t>CHALONS EN CHAMP.</t>
  </si>
  <si>
    <t>ACAD. CHARLEVILLE-MEZIERES</t>
  </si>
  <si>
    <t>CHARLEVILLE-MEZIERES</t>
  </si>
  <si>
    <t>COLMAR B.C. 71</t>
  </si>
  <si>
    <t>RETRO CLUB COLMAR</t>
  </si>
  <si>
    <t xml:space="preserve">COLMAR RETRO CLUB </t>
  </si>
  <si>
    <t>C.A.B. COMMERCY</t>
  </si>
  <si>
    <t>COMMERCY</t>
  </si>
  <si>
    <t>B.C. COURCELLES SUR NIED</t>
  </si>
  <si>
    <t>COURCELLES SUR NIED</t>
  </si>
  <si>
    <t>B.C. VAL DUNOIS</t>
  </si>
  <si>
    <t>DUN SUR MEUSE</t>
  </si>
  <si>
    <t>A.B. ECKBOLSHEIM</t>
  </si>
  <si>
    <t>ECKBOLSHEIM</t>
  </si>
  <si>
    <t>B.C. CLUB ELOYES</t>
  </si>
  <si>
    <t>ELOYES</t>
  </si>
  <si>
    <t>Vosges</t>
  </si>
  <si>
    <t>EPERNAY B.C.</t>
  </si>
  <si>
    <t>EPERNAY</t>
  </si>
  <si>
    <t>B.C. EPINAL</t>
  </si>
  <si>
    <t>EPINAL</t>
  </si>
  <si>
    <t>B.C. ERSTEIN</t>
  </si>
  <si>
    <t>ERSTEIN</t>
  </si>
  <si>
    <t>B.C. FLORANGE</t>
  </si>
  <si>
    <t>FLORANGE</t>
  </si>
  <si>
    <t>B.C. FRIGNICOURT</t>
  </si>
  <si>
    <t>FRIGNICOURT</t>
  </si>
  <si>
    <t>B.C. GANDRANGE</t>
  </si>
  <si>
    <t>GANDRANGE</t>
  </si>
  <si>
    <t>B.C. GERARDMER</t>
  </si>
  <si>
    <t>GERARDMER</t>
  </si>
  <si>
    <t>B.C. GRAUVES</t>
  </si>
  <si>
    <t>GRAUVES</t>
  </si>
  <si>
    <t>B.C. GUEBWILLER</t>
  </si>
  <si>
    <t>GUEBWILLER</t>
  </si>
  <si>
    <t>E.S. HAGONDANGE</t>
  </si>
  <si>
    <t>HAGONDANGE</t>
  </si>
  <si>
    <t>B.C. HAGUENAU</t>
  </si>
  <si>
    <t>HAGUENAU</t>
  </si>
  <si>
    <t>A.B. HOENHEIM</t>
  </si>
  <si>
    <t>HOENHEIM</t>
  </si>
  <si>
    <t>B.C. HOMECOURT</t>
  </si>
  <si>
    <t>HOMECOURT</t>
  </si>
  <si>
    <t>B.C. KNUTANGE</t>
  </si>
  <si>
    <t>KNUTANGE</t>
  </si>
  <si>
    <t>A.S. LAXOVIENNE DE BILLARD</t>
  </si>
  <si>
    <t>LAXOU</t>
  </si>
  <si>
    <t>B.C. LINEEN</t>
  </si>
  <si>
    <t>LIGNY EN  BARROIS</t>
  </si>
  <si>
    <t>B.C. LINGOLSHEIM</t>
  </si>
  <si>
    <t>LINGOLSHEIM</t>
  </si>
  <si>
    <t>A.B. MAGNY</t>
  </si>
  <si>
    <t>MAGNY</t>
  </si>
  <si>
    <t>B.C. MARIGNY SAINT FLAVY</t>
  </si>
  <si>
    <t>MARIGNY SAINT FLAVY</t>
  </si>
  <si>
    <t>B.C. METZ</t>
  </si>
  <si>
    <t>METZ</t>
  </si>
  <si>
    <t>B.C. MOYEUVRE-GRANDE</t>
  </si>
  <si>
    <t>MOYEUVRE-GRANDE</t>
  </si>
  <si>
    <t>MULHOUSE</t>
  </si>
  <si>
    <t>F.C. MULHOUSE</t>
  </si>
  <si>
    <t>B.C. NEUF BRISACH</t>
  </si>
  <si>
    <t>NEUF BRISACH</t>
  </si>
  <si>
    <t>B.C. NEUVES MAISONS</t>
  </si>
  <si>
    <t>NEUVES MAISONS</t>
  </si>
  <si>
    <t>B.C. NOGENTAIS</t>
  </si>
  <si>
    <t>NOGENT SUR SEINE</t>
  </si>
  <si>
    <t>C.B. PETITE ROSSELLE</t>
  </si>
  <si>
    <t>PETITE ROSSELLE</t>
  </si>
  <si>
    <t>B.C. PIENNOIS</t>
  </si>
  <si>
    <t>PIENNES</t>
  </si>
  <si>
    <t>B.C. MUSSIPONTAIN</t>
  </si>
  <si>
    <t>PONT A MOUSSON</t>
  </si>
  <si>
    <t>ACAD. TAPIS VERT DE REIMS</t>
  </si>
  <si>
    <t>REIMS</t>
  </si>
  <si>
    <t>ROMILLY SPORT 10 S.B.</t>
  </si>
  <si>
    <t>ROMILLY</t>
  </si>
  <si>
    <t>C.B. ST AVOLD</t>
  </si>
  <si>
    <t>SAINT AVOLD</t>
  </si>
  <si>
    <t>SAINT-DIE DES VOSGES BILLARD</t>
  </si>
  <si>
    <t>SAINT DIE</t>
  </si>
  <si>
    <t>A.B. SAINT DIZIER</t>
  </si>
  <si>
    <t>SAINT DIZIER</t>
  </si>
  <si>
    <t>B.C. STEPHANOIS</t>
  </si>
  <si>
    <t>SAINT ETIENNE LES REM.</t>
  </si>
  <si>
    <t>B.C. 55 SAINT LOUIS</t>
  </si>
  <si>
    <t>SAINT LOUIS</t>
  </si>
  <si>
    <t>B.C. SAINT MIHIEL</t>
  </si>
  <si>
    <t>SAINT MIHIEL</t>
  </si>
  <si>
    <t>C.B. SARREGUEMINES</t>
  </si>
  <si>
    <t>SARREGUEMINES</t>
  </si>
  <si>
    <t>B.C. 1947 SELESTAT</t>
  </si>
  <si>
    <t>SELESTAT B.C. 47</t>
  </si>
  <si>
    <t>B.C. SEZANNAIS</t>
  </si>
  <si>
    <t>SEZANNE</t>
  </si>
  <si>
    <t>B.C. 1935 STRASBOURG-SCHILTIGHEIM</t>
  </si>
  <si>
    <t>STRASBOURG B.C. 35</t>
  </si>
  <si>
    <t>A.J.B. THIONVILLE</t>
  </si>
  <si>
    <t>THIONVILLE</t>
  </si>
  <si>
    <t>B.C. TOULOIS</t>
  </si>
  <si>
    <t>TOUL</t>
  </si>
  <si>
    <t>BILLARD TROYES AGGLO</t>
  </si>
  <si>
    <t>TROYES</t>
  </si>
  <si>
    <t>S.A.VERDUN S.B.</t>
  </si>
  <si>
    <t>VERDUN</t>
  </si>
  <si>
    <t>CLUB</t>
  </si>
  <si>
    <t>ZONE</t>
  </si>
  <si>
    <t>POULE</t>
  </si>
  <si>
    <t>CHALONS EN CHAMPAGNE</t>
  </si>
  <si>
    <t>Club nom réduit 3</t>
  </si>
  <si>
    <t>SELESTAT BC47</t>
  </si>
  <si>
    <t>BAN ST MARTIN</t>
  </si>
  <si>
    <t>CHALONS</t>
  </si>
  <si>
    <t>CHARLEVILLE-M.</t>
  </si>
  <si>
    <t>COLMAR BC71</t>
  </si>
  <si>
    <t xml:space="preserve">COLMAR RETRO </t>
  </si>
  <si>
    <t>COURCELLES SUR N.</t>
  </si>
  <si>
    <t>MARIGNY ST FLAVY</t>
  </si>
  <si>
    <t>MOYEUVRE</t>
  </si>
  <si>
    <t>ST ETIENNE LES R.</t>
  </si>
  <si>
    <t>ST LOUIS</t>
  </si>
  <si>
    <t>ST AVOLD</t>
  </si>
  <si>
    <t>ST DIE</t>
  </si>
  <si>
    <t>ST DIZIER</t>
  </si>
  <si>
    <t>ST MIHIEL</t>
  </si>
  <si>
    <t>Club nom complet</t>
  </si>
  <si>
    <t>AMICALE DE BILLARD ECKBOLSHEIM</t>
  </si>
  <si>
    <t>AMIS DU BILLARD HOENHEIM</t>
  </si>
  <si>
    <t>AMICALE BILLARD DE MAGNY</t>
  </si>
  <si>
    <t>ACADEMIE DE BILLARD DE SAINT DIZIER</t>
  </si>
  <si>
    <t>AMICALE DES JOUEURS DE BILLARD THIONVILLE</t>
  </si>
  <si>
    <t>ASSOCIATION SPORTIVE LAXOVIENNE DE BILLARD</t>
  </si>
  <si>
    <t>ACADEMIE CHALONNAISE DE BILLARD</t>
  </si>
  <si>
    <t>ACADEMIE TAPIS VERT DE REIMS</t>
  </si>
  <si>
    <t>ACADEMIE CHARLEVILLE-MEZIERES</t>
  </si>
  <si>
    <t>ARCIS BILLARD CLUB</t>
  </si>
  <si>
    <t>BILLARD CLUB 1935 STRASBOURG-SCHILTIGHEIM</t>
  </si>
  <si>
    <t>BILLARD CLUB 1947 SELESTAT</t>
  </si>
  <si>
    <t>BILLARD CLUB 55 SAINT LOUIS</t>
  </si>
  <si>
    <t>BILLARD CLUB 60 COCOBEN</t>
  </si>
  <si>
    <t>BILLARD CLUB AGEEN</t>
  </si>
  <si>
    <t>BILLARD CLUB ALGRANGE</t>
  </si>
  <si>
    <t>BILLARD CLUB AUDUN VILLERUPT</t>
  </si>
  <si>
    <t>BILLARD CLUB BAN SAINT MARTIN</t>
  </si>
  <si>
    <t>BILLARD CLUB BARISIEN</t>
  </si>
  <si>
    <t>BILLARD CLUB BARR</t>
  </si>
  <si>
    <t>BILLARD CLUB BISCHHEIM</t>
  </si>
  <si>
    <t>BILLARD CLUB DE BRIEY</t>
  </si>
  <si>
    <t>BILLARD CLUB COURCELLES SUR NIED</t>
  </si>
  <si>
    <t>BILLARD CLUB ELOYES</t>
  </si>
  <si>
    <t>BILLARD CLUB EPINAL</t>
  </si>
  <si>
    <t>BILLARD CLUB ERSTEIN</t>
  </si>
  <si>
    <t>BILLARD CLUB FLORANGE</t>
  </si>
  <si>
    <t>BILLARD CLUB FRIGNICOURT</t>
  </si>
  <si>
    <t>BILLARD CLUB GANDRANGE</t>
  </si>
  <si>
    <t>BILLARD CLUB GERARDMER</t>
  </si>
  <si>
    <t>BILLARD CLUB DE GRAUVES</t>
  </si>
  <si>
    <t>BILLARD CLUB GUEBWILLER</t>
  </si>
  <si>
    <t>BILLARD CLUB HAGUENAU</t>
  </si>
  <si>
    <t>BILLARD CLUB HOMECOURT</t>
  </si>
  <si>
    <t>BILLARD CLUB KNUTANGE</t>
  </si>
  <si>
    <t>BILLARD CLUB LINEEN</t>
  </si>
  <si>
    <t>BILLARD CLUB LINGOLSHEIM</t>
  </si>
  <si>
    <t>BILLARD CLUB DE MARIGNY SAINT FLAVY</t>
  </si>
  <si>
    <t>BILLARD CLUB METZ</t>
  </si>
  <si>
    <t>BILLARD CLUB MOYEUVRE</t>
  </si>
  <si>
    <t>BILLARD CLUB MUSSIPONTAIN</t>
  </si>
  <si>
    <t>BILLARD CLUB NEUF BRISACH</t>
  </si>
  <si>
    <t>BILLARD CLUB NEUVES MAISONS</t>
  </si>
  <si>
    <t>BILLARD CLUB NOGENTAIS</t>
  </si>
  <si>
    <t>BILLARD CLUB PIENNOIS</t>
  </si>
  <si>
    <t>BILLARD CLUB SAINT MIHIEL</t>
  </si>
  <si>
    <t>BILLARD CLUB SEZANNAIS</t>
  </si>
  <si>
    <t>BILLARD CLUB STEPHANOIS</t>
  </si>
  <si>
    <t>BILLARD CLUB TOULOIS</t>
  </si>
  <si>
    <t>BILLARD CLUB DU VAL DUNOIS</t>
  </si>
  <si>
    <t>CLUB AMICAL DE BILLARD COMMERCY</t>
  </si>
  <si>
    <t>CERCLE DE BILLARD PETITE ROSSELLE</t>
  </si>
  <si>
    <t>CERCLE DE BILLARD SARREGUEMINES</t>
  </si>
  <si>
    <t>CERCLE DE BILLARD FRANCAIS ST AVOLD</t>
  </si>
  <si>
    <t>COLMAR BILLARD CLUB 71</t>
  </si>
  <si>
    <t>ENTENTE SPORTIVE HAGONDANGE</t>
  </si>
  <si>
    <t>EPERNAY BILLARD CLUB</t>
  </si>
  <si>
    <t>ROMILLY SPORT 10 SECTION BILLARD</t>
  </si>
  <si>
    <t>SPORT ATHLETIQUE VERDUNOIS SECTION BILLARD</t>
  </si>
  <si>
    <t>FOOTBALL CLUB MULHOUSE SECTION BILLARD</t>
  </si>
  <si>
    <t>5 RUE DU GENERAL LECLERC</t>
  </si>
  <si>
    <t>4 RUE WOLFF</t>
  </si>
  <si>
    <t>CENTRE SOCIO CULTUREL</t>
  </si>
  <si>
    <t>44 RUE DES PRELES</t>
  </si>
  <si>
    <t>14 BIS RUE DE VERGY</t>
  </si>
  <si>
    <t>1 CHEMIN DU LEIDT</t>
  </si>
  <si>
    <t>C I L M</t>
  </si>
  <si>
    <t>23 RUE DE LA MEUSE</t>
  </si>
  <si>
    <t>COMPLEXE GERARD PHILIPPE</t>
  </si>
  <si>
    <t>19 AVENUE DU GENERAL SARRAIL</t>
  </si>
  <si>
    <t>25 RUE DU JARD</t>
  </si>
  <si>
    <t>21 avenue de Montcy Notre Dame</t>
  </si>
  <si>
    <t>ESPACE HENRI DUNANT</t>
  </si>
  <si>
    <t>CENTRE NAUTIQUE</t>
  </si>
  <si>
    <t>RUE DU TURENNE BP 80150</t>
  </si>
  <si>
    <t>11 ROUTE DE STRASBOURG</t>
  </si>
  <si>
    <t>RUE DE LERTZBACH</t>
  </si>
  <si>
    <t>FOYER ST CHARLES</t>
  </si>
  <si>
    <t>33 RUE DE LA DIGUE</t>
  </si>
  <si>
    <t>66 BOULEVARD CHARLES DE GAULLE</t>
  </si>
  <si>
    <t>SALLE DES SPORTS L ETINCELLE</t>
  </si>
  <si>
    <t>CHAPELLE</t>
  </si>
  <si>
    <t>RUE DE LA MEUSE</t>
  </si>
  <si>
    <t>3 AVENUE HENRI II</t>
  </si>
  <si>
    <t>6 RUE DE LA GARE</t>
  </si>
  <si>
    <t>B P 36</t>
  </si>
  <si>
    <t>13 RUE DU CHATEAU D ANGLETERRE</t>
  </si>
  <si>
    <t>SALLE ST ANTOINE</t>
  </si>
  <si>
    <t>25 RUE DE METZ</t>
  </si>
  <si>
    <t>BILLARD-CLUB</t>
  </si>
  <si>
    <t>27, RUE DE METZ</t>
  </si>
  <si>
    <t>5 RUE DE L EGLISE</t>
  </si>
  <si>
    <t>SPINAFOX</t>
  </si>
  <si>
    <t>7 rue du Colonel Démange</t>
  </si>
  <si>
    <t>RUE DE LA SUCRERIE</t>
  </si>
  <si>
    <t>COMPLEXE DE BETANGE</t>
  </si>
  <si>
    <t>16 RUE DE L'ETOILE</t>
  </si>
  <si>
    <t>RUE DU COTON</t>
  </si>
  <si>
    <t>ECOLE BLANCHET</t>
  </si>
  <si>
    <t>PLACE J WIEDENKELLER</t>
  </si>
  <si>
    <t>ESPACE TILLEUL</t>
  </si>
  <si>
    <t>16 RUE CHARLES DE GAULLE</t>
  </si>
  <si>
    <t>3 RUE DES BUTTES</t>
  </si>
  <si>
    <t>25 RUE DE LATTRE DE TASSIGNY</t>
  </si>
  <si>
    <t>CLUB HOUSE BELLEVUE</t>
  </si>
  <si>
    <t>5 ROUTE DE WINTERSHOUSE</t>
  </si>
  <si>
    <t>GROUPE JEAN JAURES</t>
  </si>
  <si>
    <t>66 RUE PASTEUR</t>
  </si>
  <si>
    <t>5 RUE ROGER NAUMANN</t>
  </si>
  <si>
    <t>10 bis rue des hirondelles</t>
  </si>
  <si>
    <t>GYMNASE DES VOSGES</t>
  </si>
  <si>
    <t>1 RUE DES TULIPES</t>
  </si>
  <si>
    <t>SALLE MUNICIPALE</t>
  </si>
  <si>
    <t>2 IMPASSE PICARD VALLOT</t>
  </si>
  <si>
    <t>21 RUE MARECHAL FOCH</t>
  </si>
  <si>
    <t>Ancienne Mairie</t>
  </si>
  <si>
    <t>CENTRE DES SPORTS BERNARD GUY</t>
  </si>
  <si>
    <t>10 AVENUE GEORGES GUYNEMER</t>
  </si>
  <si>
    <t>19 CITE SUZONNI</t>
  </si>
  <si>
    <t>SALLE DES SOCIETES</t>
  </si>
  <si>
    <t>IMPASSE ARISTIDE BRIAND</t>
  </si>
  <si>
    <t>17 AVENUE DES BEAUMONTS</t>
  </si>
  <si>
    <t>RUE DU 8 MAI</t>
  </si>
  <si>
    <t>1 RUE DU PALAIS DE JUSTICE</t>
  </si>
  <si>
    <t>SALLE MAURICE GUYOT</t>
  </si>
  <si>
    <t>3 RUE DES LYS</t>
  </si>
  <si>
    <t>8 PLACE DE L HOTEL DE VILLE</t>
  </si>
  <si>
    <t>GYMNASE MAITREPIERRE</t>
  </si>
  <si>
    <t>75 RUE DU GRAND VEON</t>
  </si>
  <si>
    <t>PLACE DE LA GARE</t>
  </si>
  <si>
    <t>PRIEURE DE BREUIL</t>
  </si>
  <si>
    <t>RUE A</t>
  </si>
  <si>
    <t>19 RUE POINCARE</t>
  </si>
  <si>
    <t>MAISON DES ASSOCIATIONS</t>
  </si>
  <si>
    <t>1 RUE DE DUDWEILER</t>
  </si>
  <si>
    <t>STADE DE L ORANGERIE</t>
  </si>
  <si>
    <t>4 ALLEE DE L ORANGERIE</t>
  </si>
  <si>
    <t>PALAIS DES SPORTS</t>
  </si>
  <si>
    <t>Rue Hoffmann</t>
  </si>
  <si>
    <t>ESPACE PAUL BERT</t>
  </si>
  <si>
    <t>10, AVENUE PAUL BERT</t>
  </si>
  <si>
    <t>130 RUE DE LA MER ROUGE BATIMENT 103</t>
  </si>
  <si>
    <t>124 RUE DU LOGELBACH</t>
  </si>
  <si>
    <t>40, centre commercial ROBESPIERRE</t>
  </si>
  <si>
    <t>PALAIS OMNISPORT JOSEPH CLAUDEL</t>
  </si>
  <si>
    <t>Adresse 1</t>
  </si>
  <si>
    <t>Adresse 2</t>
  </si>
  <si>
    <t>Code Postal</t>
  </si>
  <si>
    <t>Commune</t>
  </si>
  <si>
    <t>Téléphone</t>
  </si>
  <si>
    <t>Mail</t>
  </si>
  <si>
    <t>03 88 78 83 56</t>
  </si>
  <si>
    <t>sportif.eckbolsheim@sfr.fr</t>
  </si>
  <si>
    <t>03 88 83 10 75</t>
  </si>
  <si>
    <t>eddy.broehl@wanadoo.fr</t>
  </si>
  <si>
    <t>03 87 66 30 60</t>
  </si>
  <si>
    <t>abm.billard@free.fr</t>
  </si>
  <si>
    <t>03 25 56 40 07</t>
  </si>
  <si>
    <t>absd52100@orange.fr</t>
  </si>
  <si>
    <t>03 82 53 62 10</t>
  </si>
  <si>
    <t>ajbthionville@sfr.fr</t>
  </si>
  <si>
    <t>03 83 98 64 11</t>
  </si>
  <si>
    <t>laxou.billard@wanadoo.fr</t>
  </si>
  <si>
    <t>03 26 64 28 70</t>
  </si>
  <si>
    <t>acb.chalons@gmail.com</t>
  </si>
  <si>
    <t>03 26 40 00 02</t>
  </si>
  <si>
    <t>letapisvert@sfr.fr</t>
  </si>
  <si>
    <t>08000</t>
  </si>
  <si>
    <t>CHARLEVILLE MEZIERES</t>
  </si>
  <si>
    <t>07 50 27 56 44</t>
  </si>
  <si>
    <t>marty.a@infonie.fr</t>
  </si>
  <si>
    <t>ARCIS SUR AUBE</t>
  </si>
  <si>
    <t>03 51 32 91 87</t>
  </si>
  <si>
    <t>arcis-billard-club@sfr.fr</t>
  </si>
  <si>
    <t>SCHILTIGHEIM</t>
  </si>
  <si>
    <t>03 88 33 60 06</t>
  </si>
  <si>
    <t>billard.club1935@yahoo.com</t>
  </si>
  <si>
    <t>SELESTAT</t>
  </si>
  <si>
    <t>03 88 92 27 22</t>
  </si>
  <si>
    <t>claude.muller@evc.net</t>
  </si>
  <si>
    <t>06 95 87 00 30</t>
  </si>
  <si>
    <t>bscuiller@free.fr</t>
  </si>
  <si>
    <t>03 88 74 05 73</t>
  </si>
  <si>
    <t>billard.cocoben@free.fr</t>
  </si>
  <si>
    <t>06 08 06 63 84</t>
  </si>
  <si>
    <t>claude-andre10@wanadoo.fr</t>
  </si>
  <si>
    <t>03 82 84 32 26</t>
  </si>
  <si>
    <t>noel.ruzzon@orange.fr</t>
  </si>
  <si>
    <t>AUDUN LE TICHE</t>
  </si>
  <si>
    <t>03 82 91 19 20</t>
  </si>
  <si>
    <t>henri.fank@hotmail.fr</t>
  </si>
  <si>
    <t>LE BAN ST MARTIN</t>
  </si>
  <si>
    <t xml:space="preserve">06 13 08 40 27 </t>
  </si>
  <si>
    <t>billardbsm@hotmail.fr</t>
  </si>
  <si>
    <t>BARR CEDEX</t>
  </si>
  <si>
    <t>03 88 08 09 06</t>
  </si>
  <si>
    <t>bcbarr92@orange.fr</t>
  </si>
  <si>
    <t>03 88 83 22 35</t>
  </si>
  <si>
    <t>jeanball@estvideo.fr</t>
  </si>
  <si>
    <t>03 82 46 11 07</t>
  </si>
  <si>
    <t>jsacheli@orange.fr</t>
  </si>
  <si>
    <t>03 87 64 43 81</t>
  </si>
  <si>
    <t>bccsn74@laposte.net</t>
  </si>
  <si>
    <t>09 51 50 99 44</t>
  </si>
  <si>
    <t>billardclub.eloyes@free.fr</t>
  </si>
  <si>
    <t>GOLBEY</t>
  </si>
  <si>
    <t>03 29 64 10 60</t>
  </si>
  <si>
    <t>spinafox@sfr.fr</t>
  </si>
  <si>
    <t>03 88 98 88 56</t>
  </si>
  <si>
    <t>billardcluberstein@orange.fr</t>
  </si>
  <si>
    <t>03 55 18 12 75</t>
  </si>
  <si>
    <t>billard.florange@free.fr</t>
  </si>
  <si>
    <t>03 26 74 32 55</t>
  </si>
  <si>
    <t xml:space="preserve">marc.leonard452@orange.fr      </t>
  </si>
  <si>
    <t>03 87 67 68 40</t>
  </si>
  <si>
    <t>billgandr@sitevo.fr</t>
  </si>
  <si>
    <t>06 85 40 08 95</t>
  </si>
  <si>
    <t>faucher.jacques@orange.fr</t>
  </si>
  <si>
    <t>03 26 51 05 17</t>
  </si>
  <si>
    <t>billardclubgrauves@wanadoo.fr</t>
  </si>
  <si>
    <t>03 89 76 65 25</t>
  </si>
  <si>
    <t>bcguebwiller1932@sfr.fr</t>
  </si>
  <si>
    <t>03 88 06 14 26</t>
  </si>
  <si>
    <t>bch1956@sfr.fr</t>
  </si>
  <si>
    <t>03 82 22 97 88</t>
  </si>
  <si>
    <t>billardclubhomecourt@free.fr</t>
  </si>
  <si>
    <t xml:space="preserve">06 64 63 16 22 </t>
  </si>
  <si>
    <t>gino.vadala@laposte.net</t>
  </si>
  <si>
    <t>LIGNY EN BARROIS</t>
  </si>
  <si>
    <t>03 29 78 48 43</t>
  </si>
  <si>
    <t>billard-lineen@orange.fr</t>
  </si>
  <si>
    <t>03 88 77 00 37</t>
  </si>
  <si>
    <t>billard.lingolsheim@gmail.com</t>
  </si>
  <si>
    <t>MARIGNY LE CHATEL</t>
  </si>
  <si>
    <t>03 25 21 53 36</t>
  </si>
  <si>
    <t>daniel.dodet0563@orange.fr</t>
  </si>
  <si>
    <t>billardclubdemetz@wanadoo.fr</t>
  </si>
  <si>
    <t>MOYEUVRE GRANDE</t>
  </si>
  <si>
    <t>06 08 82 07 81</t>
  </si>
  <si>
    <t>dauphin.ets-paquin@orange.fr</t>
  </si>
  <si>
    <t>03 83 82 83 34</t>
  </si>
  <si>
    <t>bc.mussipontain@gmail.com</t>
  </si>
  <si>
    <t>03 89 49 13 82</t>
  </si>
  <si>
    <t>g.frohnhofer@orange.fr</t>
  </si>
  <si>
    <t>03 83 47 50 36</t>
  </si>
  <si>
    <t>bcnm@live.fr</t>
  </si>
  <si>
    <t>03 25 39 08 65</t>
  </si>
  <si>
    <t>dhaussy.dominique@wanadoo.fr</t>
  </si>
  <si>
    <t xml:space="preserve">06 16 55 65 99 </t>
  </si>
  <si>
    <t>christian.noehser353@orange.fr</t>
  </si>
  <si>
    <t>03 29 89 03 49</t>
  </si>
  <si>
    <t>saintmihielbillard@gmail.com</t>
  </si>
  <si>
    <t>03 26 42 94 09</t>
  </si>
  <si>
    <t>jc.couillet@orange.fr</t>
  </si>
  <si>
    <t>ST ETIENNE LES REMIREMONT</t>
  </si>
  <si>
    <t>03 29 23 14 75</t>
  </si>
  <si>
    <t>bcs.billardclubstephanois@sfr.fr</t>
  </si>
  <si>
    <t>09 54 10 92 96</t>
  </si>
  <si>
    <t>p.vuillemard@free.fr</t>
  </si>
  <si>
    <t>09 54 49 08 00</t>
  </si>
  <si>
    <t>billardtroyesagglo@free.fr</t>
  </si>
  <si>
    <t>DOULCON</t>
  </si>
  <si>
    <t xml:space="preserve">06 29 69 48 87 </t>
  </si>
  <si>
    <t>mickael.fournier55@wanadoo.fr</t>
  </si>
  <si>
    <t>03 29 91 27 29</t>
  </si>
  <si>
    <t>billard.commercy@free.fr</t>
  </si>
  <si>
    <t>03 87 85 97 93</t>
  </si>
  <si>
    <t>emile.knez@sfr.fr</t>
  </si>
  <si>
    <t>03 87 98 34 19</t>
  </si>
  <si>
    <t>sarregueminesbillard@free.fr</t>
  </si>
  <si>
    <t>09 83 65 45 07</t>
  </si>
  <si>
    <t>cerclebillardavold@gmail.com</t>
  </si>
  <si>
    <t>COLMAR</t>
  </si>
  <si>
    <t>03 89 41 69 72</t>
  </si>
  <si>
    <t>colmar.billardclub@neuf.fr</t>
  </si>
  <si>
    <t>06 62 14 54 74</t>
  </si>
  <si>
    <t>hagondange.billard@gmail.com</t>
  </si>
  <si>
    <t>03 26 55 53 31</t>
  </si>
  <si>
    <t>billard.epernay@orange.fr</t>
  </si>
  <si>
    <t>03 69 07 84 78</t>
  </si>
  <si>
    <t>contact.fcmsectionbillard@sfr.fr</t>
  </si>
  <si>
    <t>03 89 41 52 92</t>
  </si>
  <si>
    <t>jacky.schillinger@free.fr</t>
  </si>
  <si>
    <t>ROMILLY SUR SEINE</t>
  </si>
  <si>
    <t>03 51 44 96 14</t>
  </si>
  <si>
    <t>billard.romillysports@sfr.fr</t>
  </si>
  <si>
    <t>03 29 86 66 01</t>
  </si>
  <si>
    <t>sav-billard@wanadoo.fr</t>
  </si>
  <si>
    <t>ST DIE DES VOSGES</t>
  </si>
  <si>
    <t>ALLEE DU PRE L'EVEQUE</t>
  </si>
  <si>
    <t>Adresse Complète + CP + Commune</t>
  </si>
  <si>
    <t>District Sportif</t>
  </si>
  <si>
    <t>CDB</t>
  </si>
  <si>
    <t>N1</t>
  </si>
  <si>
    <t>3 BANDES</t>
  </si>
  <si>
    <t>N2</t>
  </si>
  <si>
    <t>CONVOCATION</t>
  </si>
  <si>
    <t>DATE</t>
  </si>
  <si>
    <t>Tél.</t>
  </si>
  <si>
    <t>Mail :</t>
  </si>
  <si>
    <t>JOUEUR</t>
  </si>
  <si>
    <t>Pts Rank.</t>
  </si>
  <si>
    <t>Moy.</t>
  </si>
  <si>
    <t>Obs</t>
  </si>
  <si>
    <t>NOM Prénom</t>
  </si>
  <si>
    <t>CHOIX</t>
  </si>
  <si>
    <t>CATEGORIE</t>
  </si>
  <si>
    <t>PARTIE LIBRE NATIONALE 1</t>
  </si>
  <si>
    <t>CADRE 47/1 NATIONALE 1</t>
  </si>
  <si>
    <t>CADRE 47/2 NATIONALE 1</t>
  </si>
  <si>
    <t>CADRE 47/2 NATIONALE 2</t>
  </si>
  <si>
    <t>3 BANDES NATIONALE 1</t>
  </si>
  <si>
    <t>3 BANDES NATIONALE 2</t>
  </si>
  <si>
    <t>CADRE 71/2 NATIONALE 1</t>
  </si>
  <si>
    <t>DATE :</t>
  </si>
  <si>
    <t>9H00</t>
  </si>
  <si>
    <t>DISTANCE :</t>
  </si>
  <si>
    <t>80 Points / 30 Rep.</t>
  </si>
  <si>
    <t>Adresse :</t>
  </si>
  <si>
    <t>ZONE :</t>
  </si>
  <si>
    <t>POULE :</t>
  </si>
  <si>
    <t>Pts M.</t>
  </si>
  <si>
    <t>DISTANCE</t>
  </si>
  <si>
    <t>Convocation :</t>
  </si>
  <si>
    <t>Début des parties :</t>
  </si>
  <si>
    <t>9H30</t>
  </si>
  <si>
    <t>3,10M</t>
  </si>
  <si>
    <t>2,80M</t>
  </si>
  <si>
    <t>Séance</t>
  </si>
  <si>
    <t>Horaire des</t>
  </si>
  <si>
    <t>rencontres</t>
  </si>
  <si>
    <t>Billard 1</t>
  </si>
  <si>
    <t>Exempt</t>
  </si>
  <si>
    <t>10H30</t>
  </si>
  <si>
    <t>12H00</t>
  </si>
  <si>
    <t>Perdant M1</t>
  </si>
  <si>
    <t>Après reclassement :</t>
  </si>
  <si>
    <t>14H00</t>
  </si>
  <si>
    <t>15H30</t>
  </si>
  <si>
    <t>17H00</t>
  </si>
  <si>
    <t>Perdant M4</t>
  </si>
  <si>
    <t>Billard 2</t>
  </si>
  <si>
    <t>11H00</t>
  </si>
  <si>
    <t>16H00</t>
  </si>
  <si>
    <t>4 joueurs - 2 billards 3,10m</t>
  </si>
  <si>
    <t>5 joueurs - 2 billards 3,10m</t>
  </si>
  <si>
    <t>13H30</t>
  </si>
  <si>
    <t>15H00</t>
  </si>
  <si>
    <t>16H30</t>
  </si>
  <si>
    <t>5 joueurs - 1 billard 3,10m et 1 billard 2,80m</t>
  </si>
  <si>
    <t>(3 Bandes uniquement)</t>
  </si>
  <si>
    <t xml:space="preserve">Billard 2 </t>
  </si>
  <si>
    <t>(2,80m)</t>
  </si>
  <si>
    <t>6 joueurs - 2 billards 3,10m</t>
  </si>
  <si>
    <t xml:space="preserve">6 joueurs - 1 billard 3,10m et 1 billard 2,80m </t>
  </si>
  <si>
    <t>2,80m</t>
  </si>
  <si>
    <t>7 joueurs - 3 billards 3,10m</t>
  </si>
  <si>
    <t>Billard 3</t>
  </si>
  <si>
    <t>Match restant 4</t>
  </si>
  <si>
    <t>Match restant 1</t>
  </si>
  <si>
    <t>J2 - J3</t>
  </si>
  <si>
    <t>J1</t>
  </si>
  <si>
    <t>J1 - Perdant M1</t>
  </si>
  <si>
    <t xml:space="preserve">J1 Gagnant M1 </t>
  </si>
  <si>
    <t>Gagnant M1</t>
  </si>
  <si>
    <t>J1 - Perdant M4</t>
  </si>
  <si>
    <t>Gagnant M4</t>
  </si>
  <si>
    <t>J1 Gagnant M4</t>
  </si>
  <si>
    <t>J2 contre J3</t>
  </si>
  <si>
    <t>Perdants  M1 - M2</t>
  </si>
  <si>
    <t>Gagnants M1 - M2</t>
  </si>
  <si>
    <t>J1 - J4</t>
  </si>
  <si>
    <t>J1 - J3</t>
  </si>
  <si>
    <t>J2 - J4</t>
  </si>
  <si>
    <t>J3 - J4</t>
  </si>
  <si>
    <t>J2 - J5</t>
  </si>
  <si>
    <t>J1 - J5</t>
  </si>
  <si>
    <t>J3 - J5</t>
  </si>
  <si>
    <t>J1 - J2</t>
  </si>
  <si>
    <t>J4 - J5</t>
  </si>
  <si>
    <t>J2 - J6</t>
  </si>
  <si>
    <t>J3 - J6</t>
  </si>
  <si>
    <t>J4</t>
  </si>
  <si>
    <t>J2</t>
  </si>
  <si>
    <t>J5</t>
  </si>
  <si>
    <t>J3</t>
  </si>
  <si>
    <t>J4 - J6</t>
  </si>
  <si>
    <t>4 joueurs - 1 billard 3,10m et 1 billard 2,80m</t>
  </si>
  <si>
    <t>3*</t>
  </si>
  <si>
    <r>
      <t>(*) L’ordre des billards de la séance 3 est inversé si J1 est gagnant de son 1</t>
    </r>
    <r>
      <rPr>
        <i/>
        <vertAlign val="superscript"/>
        <sz val="11"/>
        <color theme="1"/>
        <rFont val="Calibri"/>
        <family val="2"/>
        <scheme val="minor"/>
      </rPr>
      <t>er</t>
    </r>
    <r>
      <rPr>
        <i/>
        <sz val="11"/>
        <color theme="1"/>
        <rFont val="Calibri"/>
        <family val="2"/>
        <scheme val="minor"/>
      </rPr>
      <t xml:space="preserve"> match</t>
    </r>
  </si>
  <si>
    <t>J1 - J7</t>
  </si>
  <si>
    <t>J6 - J7</t>
  </si>
  <si>
    <t>J2 - J7</t>
  </si>
  <si>
    <t>J5 - J7</t>
  </si>
  <si>
    <t>J7</t>
  </si>
  <si>
    <t>J3 - J4 - J6</t>
  </si>
  <si>
    <t>J5 - J6</t>
  </si>
  <si>
    <t>7 joueurs - 2 billard 3,10m et 1 billard 2,80m</t>
  </si>
  <si>
    <r>
      <t xml:space="preserve">3 Joueurs - 1 billard 3,10m </t>
    </r>
    <r>
      <rPr>
        <b/>
        <i/>
        <sz val="12"/>
        <color theme="1"/>
        <rFont val="Arial"/>
        <family val="2"/>
      </rPr>
      <t>(En cas de forfait dans une poule de 4 joueurs)</t>
    </r>
  </si>
  <si>
    <t>1 BANDE NATIONALE 1</t>
  </si>
  <si>
    <t>Billard n°</t>
  </si>
  <si>
    <t>Format</t>
  </si>
  <si>
    <t>CHOIX2</t>
  </si>
  <si>
    <t>D</t>
  </si>
  <si>
    <t>E</t>
  </si>
  <si>
    <t>F</t>
  </si>
  <si>
    <t>G</t>
  </si>
  <si>
    <t>H</t>
  </si>
  <si>
    <t>Série</t>
  </si>
  <si>
    <t>Rep.</t>
  </si>
  <si>
    <t>Pts</t>
  </si>
  <si>
    <t>Signature</t>
  </si>
  <si>
    <t>FEUILLE DE SYNTHESE DES RENCONTRES</t>
  </si>
  <si>
    <t>TR :</t>
  </si>
  <si>
    <t>Séance n°</t>
  </si>
  <si>
    <t>Horaire</t>
  </si>
  <si>
    <t>Points</t>
  </si>
  <si>
    <t>Reprises</t>
  </si>
  <si>
    <t>CLASSEMENT</t>
  </si>
  <si>
    <t>Date :</t>
  </si>
  <si>
    <t>Moy. Part.</t>
  </si>
  <si>
    <t>Club :</t>
  </si>
  <si>
    <t>Licence :</t>
  </si>
  <si>
    <t>J6</t>
  </si>
  <si>
    <t>P. M.</t>
  </si>
  <si>
    <t>Nom Prénom :</t>
  </si>
  <si>
    <t>BAREME</t>
  </si>
  <si>
    <t>PTS RK</t>
  </si>
  <si>
    <t>CLASS.</t>
  </si>
  <si>
    <t>CALCUL RANG</t>
  </si>
  <si>
    <t>MOYENNE PARTICULIERE</t>
  </si>
  <si>
    <t>M1</t>
  </si>
  <si>
    <t>M2</t>
  </si>
  <si>
    <t>M3</t>
  </si>
  <si>
    <t>M4</t>
  </si>
  <si>
    <t>M5</t>
  </si>
  <si>
    <t>M6</t>
  </si>
  <si>
    <t>M7</t>
  </si>
  <si>
    <t>Pts Ranking</t>
  </si>
  <si>
    <t>Points Match</t>
  </si>
  <si>
    <t>Moy.Générale.</t>
  </si>
  <si>
    <t>6 joueurs - 3 billard 3,10m</t>
  </si>
  <si>
    <t>Joueur n°</t>
  </si>
  <si>
    <t>JOUEURS</t>
  </si>
  <si>
    <t>CLUB ORGANISATEUR</t>
  </si>
  <si>
    <t>QUALIFICATION LIGUE</t>
  </si>
  <si>
    <t>TOUR RANKING</t>
  </si>
  <si>
    <t>Aide à l'organisation</t>
  </si>
  <si>
    <t>JOUEUR FORFAIT</t>
  </si>
  <si>
    <t>RAPPORT DU DIRECTEUR DE JEU</t>
  </si>
  <si>
    <t>CLUB ORGANISATEUR :</t>
  </si>
  <si>
    <t>TOUR RANKING N°</t>
  </si>
  <si>
    <t>JOUEUR PARTICIPANT</t>
  </si>
  <si>
    <t>RAPPORT DE COMPETITION</t>
  </si>
  <si>
    <t>Directeur de jeu :</t>
  </si>
  <si>
    <t>Le mécanisme des tours de jeu et séances d'une poule avec les différents cas de figure.</t>
  </si>
  <si>
    <t>Une feuille de synthèse pré-remplie des parties pour l'organisation de la compétition.</t>
  </si>
  <si>
    <t>Celle-ci doit être imprimée et signée par les joueurs dans le cas ou il n'est pas utilisé de feuille de match.</t>
  </si>
  <si>
    <t>MECANISME DES TOURS DE JEU ET SEANCES</t>
  </si>
  <si>
    <t>Il contient :</t>
  </si>
  <si>
    <t>Le club organisateur doit saisir les résultats sur le site « ffbsportif » approprié, de préférence au fur et à mesure du déroulement de la compétition, et dans tous les cas au plus tard dans les 24 heures suivant la fin de la compétition.</t>
  </si>
  <si>
    <t>Pour information, la convocation des joueurs et l'organisation générale du championnat concerné.</t>
  </si>
  <si>
    <t>La feuille de synthèse des parties ou les feuilles de matchs, signés par les joueurs, doivent être conservés par le club organisateur jusqu'à la fin de la saison sportive.</t>
  </si>
  <si>
    <t>Si vous n'avez rien à signaler, vous pouvez simplement indiquer R.A.S.</t>
  </si>
  <si>
    <t>A la fin de la l'épreuve, seul le rapport de compétition est à remplir par le Directeur de jeu et à transmettre au responsable 3,10m.</t>
  </si>
  <si>
    <t>Il doit comporter notamment  les joueurs forfaits, les accompagnateurs prévu lors de la convocation et absents lors de la compétition, les joueurs dont la tenue n'est pas conforme au code sportif, les incidents survenu pendant la compétitions etc.</t>
  </si>
  <si>
    <t xml:space="preserve">En cas de forfait, le directeur de jeu adaptera la feuille de synthèse avec la formule de jeu correspondante au nombre de joueurs présent en s'aidant de l'onglet "Tours de jeu et séances".
L'ordre d'arrivée des joueurs doit être respecté, les séances peuvent être aménagées pour tenir compte des joueurs d'un même club.
Uniquement si suivant la configuration de la poule, les joueurs d'un même club doivent se rencontrer :
2 joueurs d'un même club sont obligatoirement opposés l'un à l'autre au 1er tour.
Pour les poules supérieurs à 4 joueurs avec 3 joueurs d'un même club, les rencontres prévues entre ces joueurs se disputent lors des 1er tours.
Dans toutes les autres configurations : les tours de jeu et séances doivent être respectés.
</t>
  </si>
  <si>
    <t>Il n'y à donc aucune obligation à saisir les résultats dans ce fichier, toutefois dans le cas ou le club organisateur ne dispose pas de connexion internet le jour de la compétition il pourra utiliser l'onglet "feuille de résultats" pour informer le classement des joueurs le jour de la compétition.</t>
  </si>
  <si>
    <t>Il peut comporter également des remarques générales sur la compétition destinés à améliorer son organisation.</t>
  </si>
  <si>
    <t>Remarques : cette feuille de résultats peut être utilisée le jour de la compétition si vous ne disposez pas de connexion internet.</t>
  </si>
  <si>
    <t>Dans le cas d'une poule de 4 joueurs, les 3 premières parties des joueurs peuvent être saisies, elle ne gère pas les 4ème parties après reclassement.</t>
  </si>
  <si>
    <t>Dans le cas d'une poule de 3 joueurs, les 2 premières parties des joueurs peuvent être saisies, elle ne gère pas les 3ème et 4ème parties après reclassement.</t>
  </si>
  <si>
    <t>Ce fichier a pour but d'aider le directeur de jeu à organiser la compétition.</t>
  </si>
  <si>
    <t xml:space="preserve">6 joueurs - 2 billard 3,10m et 1 billard 2,80m </t>
  </si>
  <si>
    <t>MODE DE JEU</t>
  </si>
  <si>
    <t>MODE DE JEU :</t>
  </si>
  <si>
    <t>SAISON</t>
  </si>
  <si>
    <t>DISTRICT</t>
  </si>
  <si>
    <t>DISTRICT2</t>
  </si>
  <si>
    <t>DISTRICT3</t>
  </si>
  <si>
    <t>RESPONSABLES SPORTIF DISTRICT</t>
  </si>
  <si>
    <t>Adresse Mail</t>
  </si>
  <si>
    <t>MODE DE JEU2</t>
  </si>
  <si>
    <t>MODE DE JEU3</t>
  </si>
  <si>
    <t>CATEGORIE 2</t>
  </si>
  <si>
    <t>2017/2018</t>
  </si>
  <si>
    <t>ALSACE</t>
  </si>
  <si>
    <t>CD67/68</t>
  </si>
  <si>
    <t>Jean KAUFFEISEN</t>
  </si>
  <si>
    <t>jean.kauffeisen@estvideo.fr</t>
  </si>
  <si>
    <t>PARTIE LIBRE</t>
  </si>
  <si>
    <t>Partie Libre</t>
  </si>
  <si>
    <t>PL</t>
  </si>
  <si>
    <t>NATIONALE 1</t>
  </si>
  <si>
    <t>2018/2019</t>
  </si>
  <si>
    <t>ARDENNES &amp; MARNE</t>
  </si>
  <si>
    <t>CD08/51</t>
  </si>
  <si>
    <t>Michel BANCHET</t>
  </si>
  <si>
    <t>vero.bs@wanadoo.fr</t>
  </si>
  <si>
    <t>CADRE 71/2</t>
  </si>
  <si>
    <t>Cadre 71/2</t>
  </si>
  <si>
    <t>C71/2</t>
  </si>
  <si>
    <t>NATIONALE 2</t>
  </si>
  <si>
    <t>2019/2020</t>
  </si>
  <si>
    <t>AUBE</t>
  </si>
  <si>
    <t>CD10</t>
  </si>
  <si>
    <t>Bernard GUY</t>
  </si>
  <si>
    <t>bernard.guy1919@bbox.fr</t>
  </si>
  <si>
    <t>CADRE 47/1</t>
  </si>
  <si>
    <t>Cadre 47/1</t>
  </si>
  <si>
    <t>C47/1</t>
  </si>
  <si>
    <t>NATIONALE 3</t>
  </si>
  <si>
    <t>N3</t>
  </si>
  <si>
    <t>MEURTHE &amp; MOSELLE</t>
  </si>
  <si>
    <t>CD54</t>
  </si>
  <si>
    <t>Jacques SACHELI</t>
  </si>
  <si>
    <t>CADRE 47/2</t>
  </si>
  <si>
    <t>Cadre 47/2</t>
  </si>
  <si>
    <t>C47/2</t>
  </si>
  <si>
    <t>REGIONALE 1</t>
  </si>
  <si>
    <t>R1</t>
  </si>
  <si>
    <t>MEUSE &amp; TRIANGLE</t>
  </si>
  <si>
    <t>CD55</t>
  </si>
  <si>
    <t>Gilles DURST</t>
  </si>
  <si>
    <t>durst.gilles@orange.fr</t>
  </si>
  <si>
    <t>CADRE 42/2</t>
  </si>
  <si>
    <t>Cadre 42/2</t>
  </si>
  <si>
    <t>C42/2</t>
  </si>
  <si>
    <t>REGIONALE 2</t>
  </si>
  <si>
    <t>R2</t>
  </si>
  <si>
    <t>MOSELLE</t>
  </si>
  <si>
    <t>CD57</t>
  </si>
  <si>
    <t>Dominique POIROT</t>
  </si>
  <si>
    <t>domtoriop44@gmail.com</t>
  </si>
  <si>
    <t>1 BANDE</t>
  </si>
  <si>
    <t>1 Bande</t>
  </si>
  <si>
    <t>1B</t>
  </si>
  <si>
    <t>REGIONALE 3</t>
  </si>
  <si>
    <t>R3</t>
  </si>
  <si>
    <t>VOSGES</t>
  </si>
  <si>
    <t>CD88</t>
  </si>
  <si>
    <t>René BALZINGER</t>
  </si>
  <si>
    <t>rene.balzinger@wanadoo.fr</t>
  </si>
  <si>
    <t>3 Bandes</t>
  </si>
  <si>
    <t>3B</t>
  </si>
  <si>
    <t>REGIONALE 4</t>
  </si>
  <si>
    <t>R4</t>
  </si>
  <si>
    <t>5 QUILLES</t>
  </si>
  <si>
    <t>5 Quilles</t>
  </si>
  <si>
    <t>5Q</t>
  </si>
  <si>
    <t>DAMES GEST</t>
  </si>
  <si>
    <t>Dames</t>
  </si>
  <si>
    <t>9 QUILLES</t>
  </si>
  <si>
    <t>9 Quilles</t>
  </si>
  <si>
    <t>9Q</t>
  </si>
  <si>
    <t>CADETS GEST</t>
  </si>
  <si>
    <t>Cadets</t>
  </si>
  <si>
    <t>4 BILLES</t>
  </si>
  <si>
    <t>4 Billes</t>
  </si>
  <si>
    <t>4B</t>
  </si>
  <si>
    <t>JUNIORS GEST</t>
  </si>
  <si>
    <t>Juniors</t>
  </si>
  <si>
    <t>JEUNES</t>
  </si>
  <si>
    <t>Jeunes</t>
  </si>
  <si>
    <t>CLASSIQUE</t>
  </si>
  <si>
    <t>BILLES EN MAIN</t>
  </si>
  <si>
    <t>Distance Finale de Ligue</t>
  </si>
  <si>
    <t>MODE DE JEU / CATEGORIE</t>
  </si>
  <si>
    <t>35 Points</t>
  </si>
  <si>
    <t>30 Points</t>
  </si>
  <si>
    <t>3 BANDES NATIONALE 3</t>
  </si>
  <si>
    <t>25 Points / 60 Rep.</t>
  </si>
  <si>
    <t>3 BANDES REGIONALE 1</t>
  </si>
  <si>
    <t>3 BANDES REGIONALE 2</t>
  </si>
  <si>
    <t>3 BANDES DAMES GEST</t>
  </si>
  <si>
    <t>20 Points / 60 Rep.</t>
  </si>
  <si>
    <t>15 Points / 60 Rep.</t>
  </si>
  <si>
    <t>PARTIE LIBRE NATIONALE 3</t>
  </si>
  <si>
    <t>PARTIE LIBRE REGIONALE 1</t>
  </si>
  <si>
    <t>PARTIE LIBRE REGIONALE 2</t>
  </si>
  <si>
    <t>PARTIE LIBRE REGIONALE 3</t>
  </si>
  <si>
    <t>PARTIE LIBRE REGIONALE 4</t>
  </si>
  <si>
    <t>PARTIE LIBRE DAMES GEST</t>
  </si>
  <si>
    <t>PARTIE LIBRE CADETS GEST</t>
  </si>
  <si>
    <t>PARTIE LIBRE JUNIORS GEST</t>
  </si>
  <si>
    <t>300 Points</t>
  </si>
  <si>
    <t>200 Points</t>
  </si>
  <si>
    <t>150 Points</t>
  </si>
  <si>
    <t>100 Points</t>
  </si>
  <si>
    <t>70 Points / 40 Rep.</t>
  </si>
  <si>
    <t>50 Points / 40 Rep.</t>
  </si>
  <si>
    <t>120 Points / 30 Rep.</t>
  </si>
  <si>
    <t>CADRE 42/2 NATIONALE 3</t>
  </si>
  <si>
    <t>CADRE 42/2 REGIONALE 1</t>
  </si>
  <si>
    <t>200 Points / 15 Rep.</t>
  </si>
  <si>
    <t>120 Points</t>
  </si>
  <si>
    <t>80 Points / 25 Rep.</t>
  </si>
  <si>
    <t>Rang Qualif.</t>
  </si>
  <si>
    <t>Rang CNR</t>
  </si>
  <si>
    <t>JOUEURS CONVOQUES</t>
  </si>
  <si>
    <t>Moy. Qualif.</t>
  </si>
  <si>
    <t>1 BANDE NATIONALE 3</t>
  </si>
  <si>
    <t>1 BANDE REGIONALE 1</t>
  </si>
  <si>
    <t>1 BANDE REGIONALE 2</t>
  </si>
  <si>
    <t>80 Points</t>
  </si>
  <si>
    <t>60 Points</t>
  </si>
  <si>
    <t>40 Points / 40 Rep.</t>
  </si>
  <si>
    <t>5 QUILLES NATIONALE 1</t>
  </si>
  <si>
    <t>5 QUILLES JEUNES</t>
  </si>
  <si>
    <t>3 sets Gagnant 60 Points</t>
  </si>
  <si>
    <t>2 sets Gagnant 60 Points</t>
  </si>
  <si>
    <t xml:space="preserve">9 QUILLES </t>
  </si>
  <si>
    <t>Lieu :</t>
  </si>
  <si>
    <t>Nb Billards</t>
  </si>
  <si>
    <t>RESPONSABLES SPORTIF DE LIGUE</t>
  </si>
  <si>
    <t>DAMES GEST PL/3B</t>
  </si>
  <si>
    <t>Elisabeth KUHN</t>
  </si>
  <si>
    <t>kuhn.elisabeth@neuf.fr</t>
  </si>
  <si>
    <t>JEUX DE QUILLES</t>
  </si>
  <si>
    <t>Michaël CARREAU</t>
  </si>
  <si>
    <t>michael.carreau@club-internet.fr</t>
  </si>
  <si>
    <t>Lic.</t>
  </si>
  <si>
    <r>
      <rPr>
        <b/>
        <u/>
        <sz val="10"/>
        <color rgb="FFFF0000"/>
        <rFont val="Arial Black"/>
        <family val="2"/>
      </rPr>
      <t>RAPPEL :</t>
    </r>
    <r>
      <rPr>
        <b/>
        <sz val="10"/>
        <color rgb="FFFF0000"/>
        <rFont val="Arial Black"/>
        <family val="2"/>
      </rPr>
      <t xml:space="preserve"> TOUT FORFAIT APRES CONVOCATION EST PASSIBLE D'UNE AMENDE A LA CHARGE DU CLUB DU JOUEUR FAUTIF.
LE JOUEUR S'EXPOSE A UNE CONVOCATION DEVANT LA COMMISSION DE DISCIPLINE.</t>
    </r>
  </si>
  <si>
    <r>
      <rPr>
        <b/>
        <u/>
        <sz val="10"/>
        <color rgb="FFFF0000"/>
        <rFont val="Arial Black"/>
        <family val="2"/>
      </rPr>
      <t>EN CAS DE FORFAIT :</t>
    </r>
    <r>
      <rPr>
        <b/>
        <sz val="10"/>
        <color rgb="FFFF0000"/>
        <rFont val="Arial Black"/>
        <family val="2"/>
      </rPr>
      <t xml:space="preserve">
PREVENIR IMPERATIVEMENT LE RESPONSABLE SPORTIF CORESPONDANT AINSI QUE LE CLUB ORGANISATEUR.</t>
    </r>
  </si>
  <si>
    <t>POULE A</t>
  </si>
  <si>
    <t>POULE B</t>
  </si>
  <si>
    <t>Rang</t>
  </si>
  <si>
    <t>TJ</t>
  </si>
  <si>
    <t>HEURE</t>
  </si>
  <si>
    <t>BILLARD  N° 1</t>
  </si>
  <si>
    <t>BILLARD N° 2</t>
  </si>
  <si>
    <t>EXEMPTS</t>
  </si>
  <si>
    <t>1T</t>
  </si>
  <si>
    <t>2T</t>
  </si>
  <si>
    <t>3T</t>
  </si>
  <si>
    <t>4T</t>
  </si>
  <si>
    <t>5T</t>
  </si>
  <si>
    <t>6T</t>
  </si>
  <si>
    <t>7T</t>
  </si>
  <si>
    <t>8T</t>
  </si>
  <si>
    <t>15h45</t>
  </si>
  <si>
    <t>17h30</t>
  </si>
  <si>
    <t>19h15</t>
  </si>
  <si>
    <t>STRASBOURG BC35</t>
  </si>
  <si>
    <t>FINALE</t>
  </si>
  <si>
    <t>10H45</t>
  </si>
  <si>
    <t>PLANNING  DES  MATCHS</t>
  </si>
  <si>
    <t>CATEGORIE :</t>
  </si>
  <si>
    <t>BILLARD  N°1</t>
  </si>
  <si>
    <t>BILLARD N° 3</t>
  </si>
  <si>
    <t xml:space="preserve">M9 : A4 - JOUEUR RESTANT </t>
  </si>
  <si>
    <t xml:space="preserve">M10 : A1 - JOUEUR RESTANT </t>
  </si>
  <si>
    <t xml:space="preserve">M11 : B4 - JOUEUR RESTANT </t>
  </si>
  <si>
    <t xml:space="preserve">M12 : B1 - JOUEUR RESTANT </t>
  </si>
  <si>
    <t>M 13 : QUALIFIE 1 PA - 2 PB</t>
  </si>
  <si>
    <t>M14 : QUALIFIE 1 PB -  2 PA</t>
  </si>
  <si>
    <t>M15 : VAINQUEURS M13 - M14</t>
  </si>
  <si>
    <t>J8</t>
  </si>
  <si>
    <t>CAT.</t>
  </si>
  <si>
    <t xml:space="preserve">MODE DE JEU </t>
  </si>
  <si>
    <t>ENGAGEMENT FINALE DE FRANCE COUPE DES PROVINCES PAR LE RESPONSABLE SPORTIF 2,80M</t>
  </si>
  <si>
    <t>1/2 FINALES</t>
  </si>
  <si>
    <t xml:space="preserve">DISTANCE </t>
  </si>
  <si>
    <t xml:space="preserve">CAT. </t>
  </si>
  <si>
    <t>18H00</t>
  </si>
  <si>
    <t xml:space="preserve">Adresse </t>
  </si>
  <si>
    <t>Lieu</t>
  </si>
  <si>
    <t>M1 : JA2  -  JA3</t>
  </si>
  <si>
    <t>M2 : JA1  -  JA4</t>
  </si>
  <si>
    <t>M3 : JB2  -  JB3</t>
  </si>
  <si>
    <t>M4 : JB1  -  JR B4</t>
  </si>
  <si>
    <t>M5 : PERDANTS  POULE A</t>
  </si>
  <si>
    <t>M6 : GAGNANTS POULE A</t>
  </si>
  <si>
    <t>M7 : PERDANTS  POULE B</t>
  </si>
  <si>
    <t>M8 : GAGNANTS  POULE B</t>
  </si>
  <si>
    <t>M4 : JB1  -  JB4</t>
  </si>
  <si>
    <t>M7 : PERDANTS POULE B</t>
  </si>
  <si>
    <t>M8 : GAGNANTS POULE B</t>
  </si>
  <si>
    <t>200 Pts GC</t>
  </si>
  <si>
    <t>120 Pts</t>
  </si>
  <si>
    <t xml:space="preserve">150 Pts </t>
  </si>
  <si>
    <t>N° LICENCE</t>
  </si>
  <si>
    <t>RANG</t>
  </si>
  <si>
    <t>MOY.QUALIF.</t>
  </si>
  <si>
    <t>RANG CNR</t>
  </si>
  <si>
    <t>N° LIC</t>
  </si>
  <si>
    <t>NOM</t>
  </si>
  <si>
    <t>RESPONSABLE SPORTIF DE LIGUE</t>
  </si>
  <si>
    <t>PRENOM</t>
  </si>
  <si>
    <t xml:space="preserve">NOM  </t>
  </si>
  <si>
    <t>MOY.. QUALIF.</t>
  </si>
  <si>
    <t xml:space="preserve">NOM </t>
  </si>
  <si>
    <t>MATCHS DE POULE</t>
  </si>
  <si>
    <t>Saison 2019 - 2020</t>
  </si>
  <si>
    <t>LIBRE</t>
  </si>
  <si>
    <t>BANDE</t>
  </si>
  <si>
    <t>&gt;&gt; CONVOCATION &lt;&lt;</t>
  </si>
  <si>
    <t>ENGAGEMENT FINALE DE FRANCE A FAIRE PAR LE JOUEUR OU PAR SON CLUB SUR LE SITE FFB</t>
  </si>
  <si>
    <t>DIMANCHE  05  MAI  2019</t>
  </si>
  <si>
    <t>SAMEDI  04  MAI  2019</t>
  </si>
  <si>
    <t>JUNIORS</t>
  </si>
  <si>
    <t>CADETS</t>
  </si>
  <si>
    <t>70 Points / 40 Reprises</t>
  </si>
  <si>
    <t>50 Points / 40 Reprises</t>
  </si>
  <si>
    <t>120 Points / 30 Reprises</t>
  </si>
  <si>
    <t>80 Points / 30 Reprises</t>
  </si>
  <si>
    <t>200 Points GC</t>
  </si>
  <si>
    <t>SAMEDI  04 MARS 2019</t>
  </si>
  <si>
    <t>DIMANCHE  05 MARS 2019</t>
  </si>
  <si>
    <t>BILLARDS</t>
  </si>
  <si>
    <t>SAM.</t>
  </si>
  <si>
    <r>
      <t xml:space="preserve">TOUT </t>
    </r>
    <r>
      <rPr>
        <b/>
        <u/>
        <sz val="10"/>
        <color rgb="FFFF0000"/>
        <rFont val="Arial Black"/>
        <family val="2"/>
      </rPr>
      <t xml:space="preserve">FORFAIT </t>
    </r>
    <r>
      <rPr>
        <b/>
        <sz val="10"/>
        <rFont val="Arial Black"/>
        <family val="2"/>
      </rPr>
      <t>APRES RECEPTION DE LA CONVOCATION EST PASSIBLE D'UNE AMENDE A LA CHARGE DU CLUB DU JOUEUR FAUTIF ET LE JOUEUR S'EXPOSE A UNE CONVOCATION DEVANT LA COMMISSION DE DISCIPLINE.</t>
    </r>
  </si>
  <si>
    <r>
      <t xml:space="preserve">EN CAS DE </t>
    </r>
    <r>
      <rPr>
        <b/>
        <u/>
        <sz val="10"/>
        <color rgb="FFFF0000"/>
        <rFont val="Arial Black"/>
        <family val="2"/>
      </rPr>
      <t xml:space="preserve">FORFAIT </t>
    </r>
    <r>
      <rPr>
        <b/>
        <sz val="10"/>
        <rFont val="Arial Black"/>
        <family val="2"/>
      </rPr>
      <t xml:space="preserve">OBLIGATION AU JOUEUR OU CLUB DE PREVENIR IMPERATIVEMENT LE RESPONSABLE SPORTIF CI-DESSOUS AINSI QUE LE CLUB ORGANISATEUR </t>
    </r>
  </si>
  <si>
    <t>RENDEZ-VOUS AU CLUB</t>
  </si>
  <si>
    <t>25 Pts</t>
  </si>
  <si>
    <t>70 Pts</t>
  </si>
  <si>
    <t>15 Pts</t>
  </si>
  <si>
    <t>XXXX</t>
  </si>
  <si>
    <t>Saison 2020 - 2021</t>
  </si>
  <si>
    <t>Saison 2021 - 2022</t>
  </si>
  <si>
    <t>ACADEMIE DE BILLARD DE SAINT MAX / NANCY</t>
  </si>
  <si>
    <t>A.B. SAINT MAX / NANCY</t>
  </si>
  <si>
    <t>SAINT MAX / NANCY</t>
  </si>
  <si>
    <t>ESPACE HAUT RIVAGE</t>
  </si>
  <si>
    <t>RUE EDGARD QUINET</t>
  </si>
  <si>
    <t>SAINT MAX</t>
  </si>
  <si>
    <t>06 45 48 42 22</t>
  </si>
  <si>
    <t>abn-billard@hotmail.fr</t>
  </si>
  <si>
    <r>
      <t xml:space="preserve">LA TENUE DU JOUEUR DOIT ÊTRE  CONFORME  AU CSN  ( </t>
    </r>
    <r>
      <rPr>
        <b/>
        <i/>
        <u/>
        <sz val="11"/>
        <rFont val="Arial Black"/>
        <family val="2"/>
      </rPr>
      <t>sous peine de refus</t>
    </r>
    <r>
      <rPr>
        <b/>
        <i/>
        <sz val="11"/>
        <rFont val="Arial Black"/>
        <family val="2"/>
      </rPr>
      <t xml:space="preserve"> )                                   " TITRE VI  - CHAPITRE 1  - ARTICLE 6.1.05 " </t>
    </r>
  </si>
  <si>
    <t>10 RUE DU LIEUTENANT VASSEUR</t>
  </si>
  <si>
    <t>06.84.72.71.11</t>
  </si>
  <si>
    <t>billard.barleduc@gmail.com</t>
  </si>
  <si>
    <t>4 RUE PAUL CHEVREUX</t>
  </si>
  <si>
    <t>09.84.42.91.09</t>
  </si>
  <si>
    <t>billardclub.sddvosges@gmail.com</t>
  </si>
  <si>
    <t>06.77.67.10.36</t>
  </si>
  <si>
    <t>100 Pts</t>
  </si>
  <si>
    <t>50 Pts</t>
  </si>
  <si>
    <t>35 Pts</t>
  </si>
  <si>
    <t>30 Pts</t>
  </si>
  <si>
    <t>60 Pts</t>
  </si>
  <si>
    <t>250 Pts G.C.</t>
  </si>
  <si>
    <t>2 SETS GAGNANTS DE 50 PTS</t>
  </si>
  <si>
    <t>5 ET 9 QUILLES</t>
  </si>
  <si>
    <t>Jean-Michel LUCQUIN</t>
  </si>
  <si>
    <t>jmlucquin@gmail.com</t>
  </si>
  <si>
    <t>5 quilles par équipe</t>
  </si>
  <si>
    <t>5Q PAR EQUIPE</t>
  </si>
  <si>
    <t>LGEB</t>
  </si>
  <si>
    <t>2,80M ET 3,10M</t>
  </si>
  <si>
    <t>2 SIMPLES 100PTS,1 DOUBLE 100PTS,1 RELAIS 120PTS</t>
  </si>
  <si>
    <t>EQUIPES  CONVOQUEES</t>
  </si>
  <si>
    <t>BARRAGE 2</t>
  </si>
  <si>
    <t>LAXOU 1</t>
  </si>
  <si>
    <t>SS QUALIF</t>
  </si>
  <si>
    <t>saison 2025 - 2026</t>
  </si>
  <si>
    <t>SAMEDI  A  8H15</t>
  </si>
  <si>
    <t>Carreau/Lanusse</t>
  </si>
  <si>
    <t>Noiré/Arikligil</t>
  </si>
  <si>
    <t>Stornaiuolo/Voi</t>
  </si>
  <si>
    <t>Zillig/Hugel/Antoniacomi/Boileau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</si>
</sst>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F800]dddd\,\ mmmm\ dd\,\ yyyy"/>
    <numFmt numFmtId="166" formatCode="0.0"/>
    <numFmt numFmtId="167" formatCode=";;;"/>
  </numFmts>
  <fonts count="105" x14ac:knownFonts="1">
    <font>
      <sz val="11"/>
      <color theme="1"/>
      <name val="Calibri"/>
      <family val="2"/>
      <scheme val="minor"/>
    </font>
    <font>
      <i/>
      <sz val="11"/>
      <color theme="1"/>
      <name val="Calibri"/>
      <family val="2"/>
      <scheme val="minor"/>
    </font>
    <font>
      <b/>
      <sz val="16"/>
      <color theme="1"/>
      <name val="Calibri"/>
      <family val="2"/>
      <scheme val="minor"/>
    </font>
    <font>
      <sz val="10"/>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12"/>
      <color rgb="FF0070C0"/>
      <name val="Calibri"/>
      <family val="2"/>
      <scheme val="minor"/>
    </font>
    <font>
      <b/>
      <sz val="12"/>
      <name val="Calibri"/>
      <family val="2"/>
      <scheme val="minor"/>
    </font>
    <font>
      <b/>
      <sz val="18"/>
      <color theme="0"/>
      <name val="Calibri"/>
      <family val="2"/>
      <scheme val="minor"/>
    </font>
    <font>
      <b/>
      <sz val="16"/>
      <name val="Calibri"/>
      <family val="2"/>
      <scheme val="minor"/>
    </font>
    <font>
      <sz val="12"/>
      <color theme="1"/>
      <name val="Calibri"/>
      <family val="2"/>
      <scheme val="minor"/>
    </font>
    <font>
      <sz val="10"/>
      <name val="Arial"/>
      <family val="2"/>
    </font>
    <font>
      <b/>
      <sz val="11"/>
      <color theme="1"/>
      <name val="Arial"/>
      <family val="2"/>
    </font>
    <font>
      <b/>
      <sz val="10"/>
      <color theme="1"/>
      <name val="Arial"/>
      <family val="2"/>
    </font>
    <font>
      <b/>
      <sz val="9"/>
      <color theme="1"/>
      <name val="Arial"/>
      <family val="2"/>
    </font>
    <font>
      <sz val="9"/>
      <color theme="1"/>
      <name val="Arial"/>
      <family val="2"/>
    </font>
    <font>
      <b/>
      <sz val="14"/>
      <color theme="1"/>
      <name val="Arial"/>
      <family val="2"/>
    </font>
    <font>
      <sz val="12"/>
      <color theme="1"/>
      <name val="Arial"/>
      <family val="2"/>
    </font>
    <font>
      <b/>
      <sz val="20"/>
      <color theme="1"/>
      <name val="Calibri"/>
      <family val="2"/>
      <scheme val="minor"/>
    </font>
    <font>
      <i/>
      <vertAlign val="superscript"/>
      <sz val="11"/>
      <color theme="1"/>
      <name val="Calibri"/>
      <family val="2"/>
      <scheme val="minor"/>
    </font>
    <font>
      <b/>
      <i/>
      <sz val="12"/>
      <color theme="1"/>
      <name val="Arial"/>
      <family val="2"/>
    </font>
    <font>
      <b/>
      <sz val="18"/>
      <color theme="1"/>
      <name val="Calibri"/>
      <family val="2"/>
      <scheme val="minor"/>
    </font>
    <font>
      <sz val="10"/>
      <name val="Arial"/>
      <family val="2"/>
    </font>
    <font>
      <sz val="8"/>
      <name val="Arial"/>
      <family val="2"/>
    </font>
    <font>
      <b/>
      <sz val="10"/>
      <name val="Arial"/>
      <family val="2"/>
    </font>
    <font>
      <sz val="14"/>
      <color indexed="16"/>
      <name val="Tahoma"/>
      <family val="2"/>
    </font>
    <font>
      <b/>
      <sz val="9"/>
      <name val="Arial"/>
      <family val="2"/>
    </font>
    <font>
      <b/>
      <sz val="10"/>
      <color indexed="10"/>
      <name val="Arial"/>
      <family val="2"/>
    </font>
    <font>
      <sz val="10"/>
      <color indexed="12"/>
      <name val="Arial"/>
      <family val="2"/>
    </font>
    <font>
      <sz val="10"/>
      <color indexed="9"/>
      <name val="Arial Black"/>
      <family val="2"/>
    </font>
    <font>
      <b/>
      <i/>
      <sz val="10"/>
      <name val="Arial"/>
      <family val="2"/>
    </font>
    <font>
      <b/>
      <sz val="10"/>
      <color rgb="FF0070C0"/>
      <name val="Arial"/>
      <family val="2"/>
    </font>
    <font>
      <b/>
      <sz val="16"/>
      <name val="Arial"/>
      <family val="2"/>
    </font>
    <font>
      <b/>
      <sz val="12"/>
      <name val="Arial"/>
      <family val="2"/>
    </font>
    <font>
      <b/>
      <sz val="11"/>
      <name val="Arial"/>
      <family val="2"/>
    </font>
    <font>
      <sz val="11"/>
      <color theme="1"/>
      <name val="Arial"/>
      <family val="2"/>
    </font>
    <font>
      <b/>
      <sz val="12"/>
      <color theme="1"/>
      <name val="Arial"/>
      <family val="2"/>
    </font>
    <font>
      <b/>
      <sz val="14"/>
      <color rgb="FF0070C0"/>
      <name val="Arial"/>
      <family val="2"/>
    </font>
    <font>
      <b/>
      <sz val="9"/>
      <color theme="0"/>
      <name val="Arial"/>
      <family val="2"/>
    </font>
    <font>
      <b/>
      <sz val="11"/>
      <color rgb="FF0070C0"/>
      <name val="Arial"/>
      <family val="2"/>
    </font>
    <font>
      <b/>
      <sz val="16"/>
      <color theme="1"/>
      <name val="Arial"/>
      <family val="2"/>
    </font>
    <font>
      <b/>
      <u/>
      <sz val="11"/>
      <color theme="1"/>
      <name val="Arial"/>
      <family val="2"/>
    </font>
    <font>
      <sz val="10"/>
      <name val="Arial"/>
      <family val="2"/>
    </font>
    <font>
      <b/>
      <sz val="11"/>
      <color theme="0"/>
      <name val="Calibri"/>
      <family val="2"/>
      <scheme val="minor"/>
    </font>
    <font>
      <b/>
      <sz val="22"/>
      <color rgb="FFFF0000"/>
      <name val="Arial Black"/>
      <family val="2"/>
    </font>
    <font>
      <u/>
      <sz val="11"/>
      <color theme="10"/>
      <name val="Calibri"/>
      <family val="2"/>
      <scheme val="minor"/>
    </font>
    <font>
      <b/>
      <sz val="18"/>
      <name val="Calibri"/>
      <family val="2"/>
      <scheme val="minor"/>
    </font>
    <font>
      <b/>
      <sz val="14"/>
      <color theme="1"/>
      <name val="Calibri"/>
      <family val="2"/>
      <scheme val="minor"/>
    </font>
    <font>
      <b/>
      <sz val="26"/>
      <color theme="0"/>
      <name val="Calibri"/>
      <family val="2"/>
      <scheme val="minor"/>
    </font>
    <font>
      <b/>
      <sz val="14"/>
      <name val="Calibri"/>
      <family val="2"/>
      <scheme val="minor"/>
    </font>
    <font>
      <b/>
      <sz val="14"/>
      <color rgb="FFFF0000"/>
      <name val="Calibri"/>
      <family val="2"/>
      <scheme val="minor"/>
    </font>
    <font>
      <b/>
      <sz val="10"/>
      <color rgb="FFFF0000"/>
      <name val="Arial Black"/>
      <family val="2"/>
    </font>
    <font>
      <b/>
      <u/>
      <sz val="10"/>
      <color rgb="FFFF0000"/>
      <name val="Arial Black"/>
      <family val="2"/>
    </font>
    <font>
      <b/>
      <sz val="20"/>
      <color theme="0"/>
      <name val="Arial Black"/>
      <family val="2"/>
    </font>
    <font>
      <b/>
      <sz val="11"/>
      <color theme="2"/>
      <name val="Arial Black"/>
      <family val="2"/>
    </font>
    <font>
      <b/>
      <sz val="9"/>
      <name val="Arial Black"/>
      <family val="2"/>
    </font>
    <font>
      <b/>
      <sz val="8"/>
      <name val="Arial Black"/>
      <family val="2"/>
    </font>
    <font>
      <b/>
      <i/>
      <sz val="9"/>
      <color rgb="FF00B050"/>
      <name val="Calibri"/>
      <family val="2"/>
      <scheme val="minor"/>
    </font>
    <font>
      <sz val="11"/>
      <color rgb="FF00B050"/>
      <name val="Calibri"/>
      <family val="2"/>
      <scheme val="minor"/>
    </font>
    <font>
      <b/>
      <sz val="11"/>
      <name val="Arial Black"/>
      <family val="2"/>
    </font>
    <font>
      <sz val="9"/>
      <color theme="2"/>
      <name val="Arial Black"/>
      <family val="2"/>
    </font>
    <font>
      <sz val="8"/>
      <color theme="1"/>
      <name val="Calibri"/>
      <family val="2"/>
      <scheme val="minor"/>
    </font>
    <font>
      <sz val="8"/>
      <name val="Arial Black"/>
      <family val="2"/>
    </font>
    <font>
      <b/>
      <sz val="8"/>
      <color rgb="FF0070C0"/>
      <name val="Arial Black"/>
      <family val="2"/>
    </font>
    <font>
      <b/>
      <sz val="22"/>
      <name val="Arial Black"/>
      <family val="2"/>
    </font>
    <font>
      <b/>
      <sz val="9"/>
      <color theme="2"/>
      <name val="Arial Black"/>
      <family val="2"/>
    </font>
    <font>
      <b/>
      <sz val="9"/>
      <color theme="1"/>
      <name val="Comic Sans MS"/>
      <family val="4"/>
    </font>
    <font>
      <b/>
      <sz val="10"/>
      <name val="Arial Black"/>
      <family val="2"/>
    </font>
    <font>
      <b/>
      <sz val="15.5"/>
      <name val="Calibri"/>
      <family val="2"/>
      <scheme val="minor"/>
    </font>
    <font>
      <b/>
      <sz val="10"/>
      <color theme="1"/>
      <name val="Comic Sans MS"/>
      <family val="4"/>
    </font>
    <font>
      <b/>
      <sz val="8"/>
      <color theme="1"/>
      <name val="Comic Sans MS"/>
      <family val="4"/>
    </font>
    <font>
      <b/>
      <sz val="14"/>
      <color theme="2"/>
      <name val="Arial Black"/>
      <family val="2"/>
    </font>
    <font>
      <b/>
      <sz val="9"/>
      <color rgb="FF0000FF"/>
      <name val="Comic Sans MS"/>
      <family val="4"/>
    </font>
    <font>
      <sz val="10"/>
      <color theme="2"/>
      <name val="Arial Black"/>
      <family val="2"/>
    </font>
    <font>
      <b/>
      <sz val="16"/>
      <color theme="2"/>
      <name val="Arial Black"/>
      <family val="2"/>
    </font>
    <font>
      <b/>
      <sz val="8.5"/>
      <color rgb="FF0070C0"/>
      <name val="Arial Black"/>
      <family val="2"/>
    </font>
    <font>
      <b/>
      <sz val="14"/>
      <name val="Arial Black"/>
      <family val="2"/>
    </font>
    <font>
      <sz val="16"/>
      <color theme="2"/>
      <name val="Arial Black"/>
      <family val="2"/>
    </font>
    <font>
      <b/>
      <sz val="8"/>
      <color theme="2"/>
      <name val="Arial Black"/>
      <family val="2"/>
    </font>
    <font>
      <b/>
      <i/>
      <sz val="14"/>
      <color theme="1"/>
      <name val="Arial Black"/>
      <family val="2"/>
    </font>
    <font>
      <b/>
      <i/>
      <sz val="18"/>
      <color theme="1"/>
      <name val="Calibri"/>
      <family val="2"/>
      <scheme val="minor"/>
    </font>
    <font>
      <b/>
      <sz val="12"/>
      <color theme="10"/>
      <name val="Arial"/>
      <family val="2"/>
    </font>
    <font>
      <b/>
      <sz val="12"/>
      <color theme="1"/>
      <name val="Comic Sans MS"/>
      <family val="4"/>
    </font>
    <font>
      <b/>
      <sz val="11"/>
      <color theme="1"/>
      <name val="Comic Sans MS"/>
      <family val="4"/>
    </font>
    <font>
      <b/>
      <sz val="12"/>
      <name val="Comic Sans MS"/>
      <family val="4"/>
    </font>
    <font>
      <b/>
      <sz val="12"/>
      <color rgb="FFC00000"/>
      <name val="Comic Sans MS"/>
      <family val="4"/>
    </font>
    <font>
      <b/>
      <sz val="13"/>
      <color theme="1"/>
      <name val="Calibri"/>
      <family val="2"/>
      <scheme val="minor"/>
    </font>
    <font>
      <b/>
      <sz val="18"/>
      <color theme="1"/>
      <name val="Arial Black"/>
      <family val="2"/>
    </font>
    <font>
      <b/>
      <sz val="14"/>
      <color rgb="FF0070C0"/>
      <name val="Calibri"/>
      <family val="2"/>
      <scheme val="minor"/>
    </font>
    <font>
      <b/>
      <sz val="18"/>
      <name val="Arial Black"/>
      <family val="2"/>
    </font>
    <font>
      <b/>
      <sz val="18"/>
      <color rgb="FFC00000"/>
      <name val="Arial Black"/>
      <family val="2"/>
    </font>
    <font>
      <b/>
      <sz val="18"/>
      <color rgb="FF0000FF"/>
      <name val="Arial Black"/>
      <family val="2"/>
    </font>
    <font>
      <b/>
      <i/>
      <sz val="11"/>
      <name val="Arial Black"/>
      <family val="2"/>
    </font>
    <font>
      <b/>
      <i/>
      <u/>
      <sz val="11"/>
      <name val="Arial Black"/>
      <family val="2"/>
    </font>
    <font>
      <b/>
      <sz val="20"/>
      <color rgb="FFC00000"/>
      <name val="Calibri"/>
      <family val="2"/>
      <scheme val="minor"/>
    </font>
    <font>
      <b/>
      <sz val="20"/>
      <color rgb="FF0000FF"/>
      <name val="Arial Black"/>
      <family val="2"/>
    </font>
    <font>
      <b/>
      <sz val="14"/>
      <color theme="1"/>
      <name val="Comic Sans MS"/>
      <family val="4"/>
    </font>
    <font>
      <b/>
      <sz val="11"/>
      <name val="Comic Sans MS"/>
      <family val="4"/>
    </font>
    <font>
      <b/>
      <sz val="26"/>
      <color theme="2"/>
      <name val="Arial Black"/>
      <family val="2"/>
    </font>
    <font>
      <b/>
      <sz val="11"/>
      <name val="Calibri"/>
      <family val="2"/>
      <scheme val="minor"/>
    </font>
    <font>
      <sz val="11"/>
      <name val="Calibri"/>
      <family val="2"/>
      <scheme val="minor"/>
    </font>
    <font>
      <b/>
      <u/>
      <sz val="11"/>
      <name val="Calibri"/>
      <family val="2"/>
      <scheme val="minor"/>
    </font>
    <font>
      <sz val="10"/>
      <color theme="1"/>
      <name val="Comic Sans MS"/>
      <family val="4"/>
    </font>
    <font>
      <sz val="12"/>
      <color theme="1"/>
      <name val="Comic Sans MS"/>
      <family val="4"/>
    </font>
  </fonts>
  <fills count="2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DBE5F1"/>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theme="0" tint="-0.14999847407452621"/>
      </patternFill>
    </fill>
    <fill>
      <patternFill patternType="solid">
        <fgColor theme="4" tint="-0.249977111117893"/>
        <bgColor indexed="64"/>
      </patternFill>
    </fill>
    <fill>
      <patternFill patternType="solid">
        <fgColor theme="0"/>
        <bgColor indexed="64"/>
      </patternFill>
    </fill>
    <fill>
      <patternFill patternType="solid">
        <fgColor theme="1"/>
        <bgColor indexed="64"/>
      </patternFill>
    </fill>
    <fill>
      <patternFill patternType="solid">
        <fgColor theme="5" tint="0.59999389629810485"/>
        <bgColor indexed="64"/>
      </patternFill>
    </fill>
    <fill>
      <patternFill patternType="solid">
        <fgColor indexed="13"/>
        <bgColor indexed="64"/>
      </patternFill>
    </fill>
    <fill>
      <patternFill patternType="solid">
        <fgColor indexed="22"/>
        <bgColor indexed="64"/>
      </patternFill>
    </fill>
    <fill>
      <patternFill patternType="solid">
        <fgColor rgb="FF92D050"/>
        <bgColor indexed="64"/>
      </patternFill>
    </fill>
    <fill>
      <patternFill patternType="solid">
        <fgColor theme="5" tint="0.39997558519241921"/>
        <bgColor indexed="64"/>
      </patternFill>
    </fill>
    <fill>
      <patternFill patternType="solid">
        <fgColor rgb="FF0000FF"/>
        <bgColor indexed="64"/>
      </patternFill>
    </fill>
    <fill>
      <patternFill patternType="solid">
        <fgColor rgb="FFC00000"/>
        <bgColor indexed="64"/>
      </patternFill>
    </fill>
    <fill>
      <patternFill patternType="solid">
        <fgColor theme="9" tint="0.39997558519241921"/>
        <bgColor indexed="64"/>
      </patternFill>
    </fill>
    <fill>
      <patternFill patternType="solid">
        <fgColor theme="4" tint="0.79995117038483843"/>
        <bgColor indexed="64"/>
      </patternFill>
    </fill>
  </fills>
  <borders count="1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thin">
        <color indexed="64"/>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top/>
      <bottom style="hair">
        <color indexed="64"/>
      </bottom>
      <diagonal/>
    </border>
    <border>
      <left/>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medium">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theme="1"/>
      </right>
      <top/>
      <bottom style="medium">
        <color theme="1"/>
      </bottom>
      <diagonal/>
    </border>
    <border>
      <left style="thin">
        <color theme="1"/>
      </left>
      <right style="medium">
        <color indexed="64"/>
      </right>
      <top/>
      <bottom style="medium">
        <color theme="1"/>
      </bottom>
      <diagonal/>
    </border>
    <border>
      <left style="thin">
        <color indexed="64"/>
      </left>
      <right/>
      <top/>
      <bottom/>
      <diagonal/>
    </border>
    <border>
      <left style="thin">
        <color indexed="64"/>
      </left>
      <right/>
      <top/>
      <bottom style="medium">
        <color indexed="64"/>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medium">
        <color theme="1"/>
      </bottom>
      <diagonal/>
    </border>
    <border>
      <left style="thin">
        <color theme="1"/>
      </left>
      <right/>
      <top/>
      <bottom style="medium">
        <color theme="1"/>
      </bottom>
      <diagonal/>
    </border>
    <border>
      <left/>
      <right style="thin">
        <color theme="1"/>
      </right>
      <top style="thin">
        <color theme="1"/>
      </top>
      <bottom/>
      <diagonal/>
    </border>
    <border>
      <left style="thin">
        <color theme="1"/>
      </left>
      <right/>
      <top style="thin">
        <color theme="1"/>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right style="double">
        <color auto="1"/>
      </right>
      <top style="double">
        <color auto="1"/>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top style="double">
        <color auto="1"/>
      </top>
      <bottom/>
      <diagonal/>
    </border>
    <border>
      <left/>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double">
        <color theme="2"/>
      </left>
      <right style="double">
        <color indexed="64"/>
      </right>
      <top style="double">
        <color indexed="64"/>
      </top>
      <bottom style="double">
        <color indexed="64"/>
      </bottom>
      <diagonal/>
    </border>
    <border>
      <left style="double">
        <color indexed="64"/>
      </left>
      <right style="double">
        <color theme="2"/>
      </right>
      <top style="double">
        <color indexed="64"/>
      </top>
      <bottom style="double">
        <color indexed="64"/>
      </bottom>
      <diagonal/>
    </border>
    <border>
      <left/>
      <right/>
      <top style="double">
        <color indexed="64"/>
      </top>
      <bottom style="double">
        <color indexed="64"/>
      </bottom>
      <diagonal/>
    </border>
    <border>
      <left/>
      <right/>
      <top style="thin">
        <color indexed="64"/>
      </top>
      <bottom style="medium">
        <color indexed="64"/>
      </bottom>
      <diagonal/>
    </border>
    <border>
      <left/>
      <right style="double">
        <color theme="2"/>
      </right>
      <top style="double">
        <color indexed="64"/>
      </top>
      <bottom style="double">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12" fillId="0" borderId="0"/>
    <xf numFmtId="0" fontId="23" fillId="0" borderId="0"/>
    <xf numFmtId="0" fontId="23" fillId="0" borderId="0"/>
    <xf numFmtId="0" fontId="43" fillId="0" borderId="0"/>
    <xf numFmtId="0" fontId="46" fillId="0" borderId="0" applyNumberFormat="0" applyFill="0" applyBorder="0" applyAlignment="0" applyProtection="0"/>
  </cellStyleXfs>
  <cellXfs count="898">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4" fillId="0" borderId="0" xfId="0" applyFont="1"/>
    <xf numFmtId="0" fontId="0" fillId="0" borderId="0" xfId="0" applyFill="1" applyBorder="1" applyAlignment="1">
      <alignment horizontal="center" vertical="center"/>
    </xf>
    <xf numFmtId="0" fontId="0" fillId="0" borderId="0" xfId="0" applyBorder="1" applyAlignment="1">
      <alignment horizontal="center"/>
    </xf>
    <xf numFmtId="0" fontId="0" fillId="0" borderId="0" xfId="0" applyFill="1"/>
    <xf numFmtId="0" fontId="0" fillId="0" borderId="0" xfId="0" applyAlignment="1">
      <alignment horizontal="center"/>
    </xf>
    <xf numFmtId="0" fontId="11" fillId="0" borderId="0" xfId="0" applyFont="1" applyAlignment="1">
      <alignment horizontal="center" vertical="center"/>
    </xf>
    <xf numFmtId="0" fontId="14" fillId="10" borderId="56" xfId="0" applyFont="1" applyFill="1" applyBorder="1" applyAlignment="1">
      <alignment horizontal="center" vertical="center" wrapText="1"/>
    </xf>
    <xf numFmtId="0" fontId="14" fillId="10" borderId="53" xfId="0" applyFont="1" applyFill="1" applyBorder="1" applyAlignment="1">
      <alignment horizontal="center" vertical="center" wrapText="1"/>
    </xf>
    <xf numFmtId="0" fontId="14" fillId="10" borderId="41" xfId="0" applyFont="1" applyFill="1" applyBorder="1" applyAlignment="1">
      <alignment horizontal="center" vertical="center"/>
    </xf>
    <xf numFmtId="0" fontId="15" fillId="0" borderId="53" xfId="0" applyFont="1" applyBorder="1" applyAlignment="1">
      <alignment horizontal="center" vertical="center"/>
    </xf>
    <xf numFmtId="0" fontId="16" fillId="0" borderId="8" xfId="0" applyFont="1" applyBorder="1" applyAlignment="1">
      <alignment horizontal="center" vertical="center"/>
    </xf>
    <xf numFmtId="0" fontId="16" fillId="0" borderId="8" xfId="0" applyFont="1" applyBorder="1" applyAlignment="1">
      <alignment horizontal="center" vertical="center" wrapText="1"/>
    </xf>
    <xf numFmtId="0" fontId="15" fillId="0" borderId="57" xfId="0" applyFont="1" applyBorder="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7" fillId="0" borderId="0" xfId="0" applyFont="1" applyAlignment="1">
      <alignment vertical="center"/>
    </xf>
    <xf numFmtId="0" fontId="17" fillId="0" borderId="0" xfId="0" applyFont="1"/>
    <xf numFmtId="0" fontId="18" fillId="0" borderId="0" xfId="0" applyFont="1" applyAlignment="1">
      <alignment vertical="center"/>
    </xf>
    <xf numFmtId="0" fontId="14" fillId="10" borderId="8" xfId="0" applyFont="1" applyFill="1" applyBorder="1" applyAlignment="1">
      <alignment horizontal="center" vertical="center"/>
    </xf>
    <xf numFmtId="0" fontId="15" fillId="0" borderId="56" xfId="0" applyFont="1" applyBorder="1" applyAlignment="1">
      <alignment horizontal="center" vertical="center"/>
    </xf>
    <xf numFmtId="0" fontId="16" fillId="0" borderId="41" xfId="0" applyFont="1" applyBorder="1" applyAlignment="1">
      <alignment horizontal="center" vertical="center"/>
    </xf>
    <xf numFmtId="0" fontId="15" fillId="0" borderId="52" xfId="0" applyFont="1" applyBorder="1" applyAlignment="1">
      <alignment horizontal="center" vertical="center"/>
    </xf>
    <xf numFmtId="0" fontId="16" fillId="0" borderId="3" xfId="0" applyFont="1" applyBorder="1" applyAlignment="1">
      <alignment horizontal="center" vertical="center"/>
    </xf>
    <xf numFmtId="49" fontId="16" fillId="0" borderId="8" xfId="0" applyNumberFormat="1" applyFont="1" applyBorder="1" applyAlignment="1">
      <alignment horizontal="center" vertical="center"/>
    </xf>
    <xf numFmtId="49" fontId="16" fillId="0" borderId="5" xfId="0" applyNumberFormat="1" applyFont="1" applyBorder="1" applyAlignment="1">
      <alignment horizontal="center" vertical="center"/>
    </xf>
    <xf numFmtId="49" fontId="16" fillId="0" borderId="3" xfId="0" applyNumberFormat="1" applyFont="1" applyBorder="1" applyAlignment="1">
      <alignment horizontal="center" vertical="center"/>
    </xf>
    <xf numFmtId="0" fontId="16" fillId="0" borderId="53" xfId="0" applyFont="1" applyBorder="1" applyAlignment="1">
      <alignment horizontal="center" vertical="center"/>
    </xf>
    <xf numFmtId="0" fontId="16" fillId="0" borderId="7" xfId="0" applyFont="1" applyBorder="1" applyAlignment="1">
      <alignment horizontal="center" vertical="center"/>
    </xf>
    <xf numFmtId="0" fontId="16" fillId="11" borderId="3" xfId="0" applyFont="1" applyFill="1" applyBorder="1" applyAlignment="1">
      <alignment horizontal="center" vertical="center"/>
    </xf>
    <xf numFmtId="0" fontId="14" fillId="10" borderId="56" xfId="0" applyFont="1" applyFill="1" applyBorder="1" applyAlignment="1">
      <alignment horizontal="center" vertical="center"/>
    </xf>
    <xf numFmtId="0" fontId="14" fillId="10" borderId="53" xfId="0" applyFont="1" applyFill="1" applyBorder="1" applyAlignment="1">
      <alignment horizontal="center" vertical="center"/>
    </xf>
    <xf numFmtId="0" fontId="16" fillId="0" borderId="52" xfId="0" applyFont="1" applyBorder="1" applyAlignment="1">
      <alignment horizontal="center" vertical="center"/>
    </xf>
    <xf numFmtId="0" fontId="16" fillId="0" borderId="3" xfId="0" applyFont="1" applyBorder="1" applyAlignment="1">
      <alignment horizontal="center" vertical="center" wrapText="1"/>
    </xf>
    <xf numFmtId="0" fontId="16" fillId="0" borderId="3" xfId="0" applyFont="1" applyBorder="1" applyAlignment="1">
      <alignment horizontal="center" vertical="center" shrinkToFit="1"/>
    </xf>
    <xf numFmtId="0" fontId="16" fillId="0" borderId="57" xfId="0" applyFont="1" applyBorder="1" applyAlignment="1">
      <alignment horizontal="center" vertical="center"/>
    </xf>
    <xf numFmtId="0" fontId="16" fillId="0" borderId="52" xfId="0" applyFont="1" applyBorder="1" applyAlignment="1">
      <alignment horizontal="center" vertical="center" wrapText="1"/>
    </xf>
    <xf numFmtId="0" fontId="16" fillId="0" borderId="0" xfId="0" applyFont="1" applyBorder="1" applyAlignment="1">
      <alignment horizontal="center" vertical="center"/>
    </xf>
    <xf numFmtId="0" fontId="16" fillId="0" borderId="0" xfId="0" applyFont="1" applyBorder="1" applyAlignment="1">
      <alignment horizontal="center" vertical="center" wrapText="1"/>
    </xf>
    <xf numFmtId="0" fontId="1" fillId="0" borderId="0" xfId="0" applyFont="1" applyAlignment="1">
      <alignment vertical="center"/>
    </xf>
    <xf numFmtId="0" fontId="19" fillId="0" borderId="0" xfId="0" applyFont="1" applyFill="1" applyAlignment="1">
      <alignment horizontal="center"/>
    </xf>
    <xf numFmtId="0" fontId="16" fillId="0" borderId="8" xfId="0" applyFont="1" applyFill="1" applyBorder="1" applyAlignment="1">
      <alignment horizontal="center" vertical="center" wrapText="1"/>
    </xf>
    <xf numFmtId="0" fontId="16" fillId="0" borderId="8" xfId="0" applyFont="1" applyFill="1" applyBorder="1" applyAlignment="1">
      <alignment horizontal="center" vertical="center"/>
    </xf>
    <xf numFmtId="0" fontId="16" fillId="0" borderId="3" xfId="0" applyFont="1" applyFill="1" applyBorder="1" applyAlignment="1">
      <alignment horizontal="center" vertical="center"/>
    </xf>
    <xf numFmtId="0" fontId="16" fillId="12" borderId="8" xfId="0" applyFont="1" applyFill="1" applyBorder="1" applyAlignment="1">
      <alignment horizontal="center" vertical="center"/>
    </xf>
    <xf numFmtId="0" fontId="16" fillId="12" borderId="8" xfId="0" applyFont="1" applyFill="1" applyBorder="1" applyAlignment="1">
      <alignment horizontal="center" vertical="center" wrapText="1"/>
    </xf>
    <xf numFmtId="0" fontId="16" fillId="12" borderId="5" xfId="0" applyFont="1" applyFill="1" applyBorder="1" applyAlignment="1">
      <alignment horizontal="center" vertical="center"/>
    </xf>
    <xf numFmtId="0" fontId="16" fillId="12" borderId="3" xfId="0" applyFont="1" applyFill="1" applyBorder="1" applyAlignment="1">
      <alignment horizontal="center" vertical="center"/>
    </xf>
    <xf numFmtId="0" fontId="12" fillId="0" borderId="0" xfId="2" applyFont="1" applyProtection="1">
      <protection hidden="1"/>
    </xf>
    <xf numFmtId="0" fontId="12" fillId="0" borderId="0" xfId="2" applyFont="1" applyFill="1" applyBorder="1" applyAlignment="1" applyProtection="1">
      <alignment horizontal="center" vertical="center" wrapText="1"/>
      <protection hidden="1"/>
    </xf>
    <xf numFmtId="0" fontId="12" fillId="0" borderId="0" xfId="2" applyFont="1" applyBorder="1" applyProtection="1">
      <protection hidden="1"/>
    </xf>
    <xf numFmtId="0" fontId="25" fillId="2" borderId="21" xfId="2" applyFont="1" applyFill="1" applyBorder="1" applyAlignment="1" applyProtection="1">
      <alignment horizontal="center" vertical="center"/>
      <protection hidden="1"/>
    </xf>
    <xf numFmtId="0" fontId="12" fillId="0" borderId="0" xfId="2" applyFont="1" applyFill="1" applyBorder="1" applyAlignment="1" applyProtection="1">
      <alignment horizontal="center" vertical="center"/>
      <protection hidden="1"/>
    </xf>
    <xf numFmtId="0" fontId="25" fillId="15" borderId="21" xfId="2" applyFont="1" applyFill="1" applyBorder="1" applyAlignment="1" applyProtection="1">
      <alignment horizontal="center" vertical="center"/>
      <protection hidden="1"/>
    </xf>
    <xf numFmtId="0" fontId="25" fillId="0" borderId="21" xfId="2" applyFont="1" applyBorder="1" applyAlignment="1" applyProtection="1">
      <alignment horizontal="center" vertical="center"/>
      <protection hidden="1"/>
    </xf>
    <xf numFmtId="0" fontId="12" fillId="0" borderId="0" xfId="2" applyFont="1" applyFill="1" applyBorder="1" applyAlignment="1" applyProtection="1">
      <alignment horizontal="left" vertical="center" indent="1"/>
      <protection hidden="1"/>
    </xf>
    <xf numFmtId="0" fontId="29" fillId="0" borderId="0" xfId="2" applyFont="1" applyFill="1" applyBorder="1" applyAlignment="1" applyProtection="1">
      <alignment horizontal="left" vertical="center" indent="1"/>
      <protection hidden="1"/>
    </xf>
    <xf numFmtId="0" fontId="12" fillId="0" borderId="0" xfId="2" applyFont="1" applyFill="1" applyBorder="1" applyProtection="1">
      <protection hidden="1"/>
    </xf>
    <xf numFmtId="0" fontId="30" fillId="0" borderId="0" xfId="2" applyFont="1" applyFill="1" applyBorder="1" applyAlignment="1" applyProtection="1">
      <alignment horizontal="center" vertical="center"/>
      <protection hidden="1"/>
    </xf>
    <xf numFmtId="2" fontId="12" fillId="0" borderId="0" xfId="2" applyNumberFormat="1" applyFont="1" applyFill="1" applyBorder="1" applyAlignment="1" applyProtection="1">
      <alignment horizontal="center" vertical="center"/>
      <protection hidden="1"/>
    </xf>
    <xf numFmtId="0" fontId="28" fillId="0" borderId="0" xfId="2" applyFont="1" applyFill="1" applyBorder="1" applyAlignment="1" applyProtection="1">
      <alignment horizontal="center" vertical="center"/>
      <protection hidden="1"/>
    </xf>
    <xf numFmtId="0" fontId="25" fillId="0" borderId="0" xfId="2" applyFont="1" applyProtection="1">
      <protection hidden="1"/>
    </xf>
    <xf numFmtId="0" fontId="36" fillId="0" borderId="0" xfId="0" applyFont="1" applyAlignment="1">
      <alignment horizontal="center" vertical="center"/>
    </xf>
    <xf numFmtId="0" fontId="16" fillId="0" borderId="0" xfId="0" applyFont="1" applyAlignment="1">
      <alignment horizontal="center" vertical="center"/>
    </xf>
    <xf numFmtId="0" fontId="16" fillId="0" borderId="0" xfId="0" applyFont="1" applyFill="1" applyBorder="1" applyAlignment="1" applyProtection="1">
      <alignment horizontal="left" vertical="center" shrinkToFit="1"/>
      <protection hidden="1"/>
    </xf>
    <xf numFmtId="0" fontId="16" fillId="16" borderId="96" xfId="0" applyFont="1" applyFill="1" applyBorder="1" applyAlignment="1">
      <alignment horizontal="left" vertical="center" shrinkToFit="1"/>
    </xf>
    <xf numFmtId="0" fontId="16" fillId="0" borderId="96" xfId="0" applyFont="1" applyBorder="1" applyAlignment="1">
      <alignment horizontal="left" vertical="center" shrinkToFit="1"/>
    </xf>
    <xf numFmtId="0" fontId="39" fillId="17" borderId="97"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pplyProtection="1">
      <alignment horizontal="left" vertical="center" shrinkToFit="1"/>
      <protection hidden="1"/>
    </xf>
    <xf numFmtId="0" fontId="16" fillId="16" borderId="98" xfId="0" applyFont="1" applyFill="1" applyBorder="1" applyAlignment="1">
      <alignment horizontal="center" vertical="center"/>
    </xf>
    <xf numFmtId="0" fontId="16" fillId="0" borderId="98" xfId="0" applyFont="1" applyBorder="1" applyAlignment="1">
      <alignment horizontal="center" vertical="center"/>
    </xf>
    <xf numFmtId="0" fontId="39" fillId="17" borderId="103" xfId="0" applyFont="1" applyFill="1" applyBorder="1" applyAlignment="1">
      <alignment horizontal="center" vertical="center"/>
    </xf>
    <xf numFmtId="0" fontId="39" fillId="17" borderId="104" xfId="0" applyFont="1" applyFill="1" applyBorder="1" applyAlignment="1">
      <alignment horizontal="center" vertical="center"/>
    </xf>
    <xf numFmtId="0" fontId="16" fillId="0" borderId="100" xfId="0" applyFont="1" applyBorder="1" applyAlignment="1">
      <alignment horizontal="center" vertical="center"/>
    </xf>
    <xf numFmtId="0" fontId="16" fillId="0" borderId="101" xfId="0" applyFont="1" applyBorder="1" applyAlignment="1">
      <alignment horizontal="left" vertical="center" shrinkToFit="1"/>
    </xf>
    <xf numFmtId="0" fontId="18" fillId="0" borderId="0" xfId="0" applyFont="1" applyAlignment="1">
      <alignment horizontal="center" vertical="center"/>
    </xf>
    <xf numFmtId="0" fontId="36" fillId="7" borderId="1" xfId="0" applyFont="1" applyFill="1" applyBorder="1" applyAlignment="1">
      <alignment horizontal="center" vertical="center"/>
    </xf>
    <xf numFmtId="0" fontId="13" fillId="2" borderId="1" xfId="0" applyFont="1" applyFill="1" applyBorder="1" applyAlignment="1">
      <alignment horizontal="center" vertical="center"/>
    </xf>
    <xf numFmtId="0" fontId="35" fillId="2" borderId="1" xfId="0" applyFont="1" applyFill="1" applyBorder="1" applyAlignment="1">
      <alignment horizontal="center" vertical="center"/>
    </xf>
    <xf numFmtId="0" fontId="40" fillId="2" borderId="3" xfId="0" applyFont="1" applyFill="1" applyBorder="1" applyAlignment="1" applyProtection="1">
      <alignment horizontal="center" vertical="center"/>
      <protection locked="0" hidden="1"/>
    </xf>
    <xf numFmtId="14" fontId="40" fillId="2" borderId="3" xfId="0" applyNumberFormat="1" applyFont="1" applyFill="1" applyBorder="1" applyAlignment="1" applyProtection="1">
      <alignment horizontal="center" vertical="center"/>
      <protection locked="0" hidden="1"/>
    </xf>
    <xf numFmtId="0" fontId="16" fillId="0" borderId="0" xfId="0" applyFont="1" applyFill="1" applyBorder="1" applyAlignment="1" applyProtection="1">
      <alignment horizontal="left" vertical="center" shrinkToFit="1"/>
      <protection locked="0" hidden="1"/>
    </xf>
    <xf numFmtId="0" fontId="16" fillId="0" borderId="7" xfId="0" applyFont="1" applyFill="1" applyBorder="1" applyAlignment="1" applyProtection="1">
      <alignment horizontal="left" vertical="center" shrinkToFit="1"/>
      <protection locked="0" hidden="1"/>
    </xf>
    <xf numFmtId="0" fontId="16" fillId="0" borderId="0" xfId="0" applyFont="1" applyFill="1" applyBorder="1" applyAlignment="1" applyProtection="1">
      <alignment horizontal="center" vertical="center"/>
      <protection locked="0" hidden="1"/>
    </xf>
    <xf numFmtId="0" fontId="16" fillId="0" borderId="5" xfId="0" applyFont="1" applyFill="1" applyBorder="1" applyAlignment="1" applyProtection="1">
      <alignment horizontal="center" vertical="center" shrinkToFit="1"/>
      <protection locked="0" hidden="1"/>
    </xf>
    <xf numFmtId="1" fontId="16" fillId="0" borderId="0" xfId="0" applyNumberFormat="1" applyFont="1" applyFill="1" applyBorder="1" applyAlignment="1" applyProtection="1">
      <alignment horizontal="center" vertical="center"/>
      <protection locked="0" hidden="1"/>
    </xf>
    <xf numFmtId="164" fontId="16" fillId="0" borderId="0" xfId="0" applyNumberFormat="1" applyFont="1" applyFill="1" applyBorder="1" applyAlignment="1" applyProtection="1">
      <alignment horizontal="center" vertical="center"/>
      <protection locked="0" hidden="1"/>
    </xf>
    <xf numFmtId="164" fontId="16" fillId="0" borderId="5" xfId="0" applyNumberFormat="1" applyFont="1" applyFill="1" applyBorder="1" applyAlignment="1" applyProtection="1">
      <alignment horizontal="center" vertical="center" shrinkToFit="1"/>
      <protection locked="0" hidden="1"/>
    </xf>
    <xf numFmtId="0" fontId="16" fillId="0" borderId="7" xfId="0" applyFont="1" applyFill="1" applyBorder="1" applyAlignment="1" applyProtection="1">
      <alignment horizontal="center" vertical="center"/>
      <protection locked="0" hidden="1"/>
    </xf>
    <xf numFmtId="0" fontId="16" fillId="0" borderId="8" xfId="0" applyFont="1" applyFill="1" applyBorder="1" applyAlignment="1" applyProtection="1">
      <alignment horizontal="center" vertical="center" shrinkToFit="1"/>
      <protection locked="0" hidden="1"/>
    </xf>
    <xf numFmtId="0" fontId="16" fillId="16" borderId="96" xfId="0" applyFont="1" applyFill="1" applyBorder="1" applyAlignment="1" applyProtection="1">
      <alignment horizontal="left" vertical="center" shrinkToFit="1"/>
      <protection locked="0" hidden="1"/>
    </xf>
    <xf numFmtId="0" fontId="16" fillId="0" borderId="96" xfId="0" applyFont="1" applyBorder="1" applyAlignment="1" applyProtection="1">
      <alignment horizontal="left" vertical="center" shrinkToFit="1"/>
      <protection locked="0" hidden="1"/>
    </xf>
    <xf numFmtId="0" fontId="16" fillId="0" borderId="101" xfId="0" applyFont="1" applyBorder="1" applyAlignment="1" applyProtection="1">
      <alignment horizontal="left" vertical="center" shrinkToFit="1"/>
      <protection locked="0" hidden="1"/>
    </xf>
    <xf numFmtId="0" fontId="16" fillId="16" borderId="96" xfId="0" applyFont="1" applyFill="1" applyBorder="1" applyAlignment="1" applyProtection="1">
      <alignment horizontal="center" vertical="center"/>
      <protection locked="0" hidden="1"/>
    </xf>
    <xf numFmtId="0" fontId="16" fillId="16" borderId="99" xfId="0" applyFont="1" applyFill="1" applyBorder="1" applyAlignment="1" applyProtection="1">
      <alignment horizontal="center" vertical="center" shrinkToFit="1"/>
      <protection locked="0" hidden="1"/>
    </xf>
    <xf numFmtId="0" fontId="16" fillId="0" borderId="96" xfId="0" applyFont="1" applyBorder="1" applyAlignment="1" applyProtection="1">
      <alignment horizontal="center" vertical="center"/>
      <protection locked="0" hidden="1"/>
    </xf>
    <xf numFmtId="1" fontId="16" fillId="0" borderId="96" xfId="0" applyNumberFormat="1" applyFont="1" applyBorder="1" applyAlignment="1" applyProtection="1">
      <alignment horizontal="center" vertical="center"/>
      <protection locked="0" hidden="1"/>
    </xf>
    <xf numFmtId="164" fontId="16" fillId="0" borderId="96" xfId="0" applyNumberFormat="1" applyFont="1" applyBorder="1" applyAlignment="1" applyProtection="1">
      <alignment horizontal="center" vertical="center"/>
      <protection locked="0" hidden="1"/>
    </xf>
    <xf numFmtId="164" fontId="16" fillId="0" borderId="99" xfId="0" applyNumberFormat="1" applyFont="1" applyBorder="1" applyAlignment="1" applyProtection="1">
      <alignment horizontal="center" vertical="center" shrinkToFit="1"/>
      <protection locked="0" hidden="1"/>
    </xf>
    <xf numFmtId="0" fontId="16" fillId="0" borderId="101" xfId="0" applyFont="1" applyBorder="1" applyAlignment="1" applyProtection="1">
      <alignment horizontal="center" vertical="center"/>
      <protection locked="0" hidden="1"/>
    </xf>
    <xf numFmtId="0" fontId="16" fillId="0" borderId="102" xfId="0" applyFont="1" applyBorder="1" applyAlignment="1" applyProtection="1">
      <alignment horizontal="center" vertical="center" shrinkToFit="1"/>
      <protection locked="0" hidden="1"/>
    </xf>
    <xf numFmtId="0" fontId="36" fillId="0" borderId="3" xfId="0" applyFont="1" applyBorder="1" applyAlignment="1" applyProtection="1">
      <alignment horizontal="center" vertical="center"/>
      <protection locked="0" hidden="1"/>
    </xf>
    <xf numFmtId="0" fontId="15" fillId="17" borderId="4" xfId="0" applyFont="1" applyFill="1" applyBorder="1" applyAlignment="1" applyProtection="1">
      <alignment horizontal="center" vertical="center"/>
    </xf>
    <xf numFmtId="0" fontId="15" fillId="17" borderId="0" xfId="0" applyFont="1" applyFill="1" applyBorder="1" applyAlignment="1" applyProtection="1">
      <alignment horizontal="center" vertical="center"/>
    </xf>
    <xf numFmtId="0" fontId="15" fillId="17" borderId="5" xfId="0" applyFont="1" applyFill="1" applyBorder="1" applyAlignment="1" applyProtection="1">
      <alignment horizontal="center" vertical="center"/>
    </xf>
    <xf numFmtId="0" fontId="36" fillId="0" borderId="0" xfId="0" applyFont="1" applyAlignment="1">
      <alignment wrapText="1"/>
    </xf>
    <xf numFmtId="0" fontId="37" fillId="3" borderId="52" xfId="0" applyFont="1" applyFill="1" applyBorder="1" applyAlignment="1">
      <alignment horizontal="center" wrapText="1"/>
    </xf>
    <xf numFmtId="0" fontId="18" fillId="0" borderId="0" xfId="0" applyFont="1" applyAlignment="1">
      <alignment wrapText="1"/>
    </xf>
    <xf numFmtId="0" fontId="32" fillId="0" borderId="0" xfId="2" applyFont="1" applyProtection="1">
      <protection hidden="1"/>
    </xf>
    <xf numFmtId="0" fontId="42" fillId="0" borderId="0" xfId="0" applyFont="1" applyAlignment="1">
      <alignment wrapText="1"/>
    </xf>
    <xf numFmtId="0" fontId="36" fillId="0" borderId="0" xfId="0" applyFont="1" applyAlignment="1">
      <alignment vertical="center" wrapText="1"/>
    </xf>
    <xf numFmtId="164" fontId="16" fillId="0" borderId="7" xfId="0" applyNumberFormat="1" applyFont="1" applyFill="1" applyBorder="1" applyAlignment="1" applyProtection="1">
      <alignment horizontal="center" vertical="center"/>
      <protection locked="0" hidden="1"/>
    </xf>
    <xf numFmtId="164" fontId="16" fillId="16" borderId="96" xfId="0" applyNumberFormat="1" applyFont="1" applyFill="1" applyBorder="1" applyAlignment="1" applyProtection="1">
      <alignment horizontal="center" vertical="center"/>
      <protection locked="0" hidden="1"/>
    </xf>
    <xf numFmtId="164" fontId="16" fillId="0" borderId="101" xfId="0" applyNumberFormat="1" applyFont="1" applyBorder="1" applyAlignment="1" applyProtection="1">
      <alignment horizontal="center" vertical="center"/>
      <protection locked="0" hidden="1"/>
    </xf>
    <xf numFmtId="0" fontId="5" fillId="0" borderId="0" xfId="0" applyFont="1" applyAlignment="1" applyProtection="1">
      <alignment horizontal="center" vertical="center" shrinkToFit="1"/>
      <protection hidden="1"/>
    </xf>
    <xf numFmtId="0" fontId="2" fillId="0" borderId="0" xfId="0" applyFont="1" applyAlignment="1" applyProtection="1">
      <alignment horizontal="center" vertical="center" shrinkToFit="1"/>
      <protection hidden="1"/>
    </xf>
    <xf numFmtId="0" fontId="5" fillId="6" borderId="1" xfId="0" applyFont="1" applyFill="1" applyBorder="1" applyAlignment="1" applyProtection="1">
      <alignment horizontal="center" vertical="center" shrinkToFit="1"/>
      <protection hidden="1"/>
    </xf>
    <xf numFmtId="0" fontId="5" fillId="3" borderId="3" xfId="0" applyFont="1" applyFill="1" applyBorder="1" applyAlignment="1" applyProtection="1">
      <alignment horizontal="center" vertical="center" shrinkToFit="1"/>
      <protection locked="0"/>
    </xf>
    <xf numFmtId="0" fontId="5" fillId="6" borderId="21" xfId="0" applyFont="1" applyFill="1" applyBorder="1" applyAlignment="1" applyProtection="1">
      <alignment horizontal="center" vertical="center" shrinkToFit="1"/>
      <protection hidden="1"/>
    </xf>
    <xf numFmtId="0" fontId="5" fillId="0" borderId="21" xfId="0" applyFont="1" applyBorder="1" applyAlignment="1" applyProtection="1">
      <alignment horizontal="center" vertical="center" shrinkToFit="1"/>
      <protection locked="0"/>
    </xf>
    <xf numFmtId="164" fontId="5" fillId="0" borderId="21" xfId="0" applyNumberFormat="1" applyFont="1" applyBorder="1" applyAlignment="1" applyProtection="1">
      <alignment horizontal="center" vertical="center" shrinkToFit="1"/>
      <protection hidden="1"/>
    </xf>
    <xf numFmtId="1" fontId="5" fillId="0" borderId="21" xfId="0" applyNumberFormat="1" applyFont="1" applyBorder="1" applyAlignment="1" applyProtection="1">
      <alignment horizontal="center" vertical="center" shrinkToFit="1"/>
      <protection locked="0"/>
    </xf>
    <xf numFmtId="1" fontId="5" fillId="0" borderId="21" xfId="0" applyNumberFormat="1" applyFont="1" applyBorder="1" applyAlignment="1" applyProtection="1">
      <alignment horizontal="center" vertical="center" shrinkToFit="1"/>
      <protection hidden="1"/>
    </xf>
    <xf numFmtId="0" fontId="9" fillId="0" borderId="2" xfId="0" applyFont="1" applyFill="1" applyBorder="1" applyAlignment="1">
      <alignment horizontal="center" vertical="center"/>
    </xf>
    <xf numFmtId="0" fontId="46" fillId="0" borderId="0" xfId="5" applyAlignment="1">
      <alignment horizontal="center"/>
    </xf>
    <xf numFmtId="0" fontId="44" fillId="0" borderId="109" xfId="0" applyFont="1" applyFill="1" applyBorder="1" applyAlignment="1">
      <alignment horizontal="center"/>
    </xf>
    <xf numFmtId="0" fontId="44" fillId="0" borderId="110" xfId="0" applyFont="1" applyFill="1" applyBorder="1" applyAlignment="1">
      <alignment horizontal="center"/>
    </xf>
    <xf numFmtId="0" fontId="0" fillId="0" borderId="107" xfId="0" applyFont="1" applyFill="1" applyBorder="1" applyAlignment="1">
      <alignment horizontal="center"/>
    </xf>
    <xf numFmtId="0" fontId="0" fillId="0" borderId="108" xfId="0" applyFont="1" applyFill="1" applyBorder="1" applyAlignment="1">
      <alignment horizontal="center"/>
    </xf>
    <xf numFmtId="0" fontId="0" fillId="0" borderId="111" xfId="0" applyFont="1" applyFill="1" applyBorder="1" applyAlignment="1">
      <alignment horizontal="center"/>
    </xf>
    <xf numFmtId="0" fontId="0" fillId="0" borderId="112" xfId="0" applyFont="1" applyFill="1" applyBorder="1" applyAlignment="1">
      <alignment horizontal="center"/>
    </xf>
    <xf numFmtId="0" fontId="0" fillId="0" borderId="107" xfId="0" applyBorder="1" applyAlignment="1">
      <alignment horizontal="center"/>
    </xf>
    <xf numFmtId="0" fontId="0" fillId="0" borderId="0" xfId="0" applyFont="1" applyFill="1" applyBorder="1" applyAlignment="1">
      <alignment horizontal="center"/>
    </xf>
    <xf numFmtId="0" fontId="7" fillId="0" borderId="2" xfId="0" applyFont="1" applyFill="1" applyBorder="1" applyAlignment="1">
      <alignment horizontal="center" vertical="center"/>
    </xf>
    <xf numFmtId="0" fontId="5" fillId="0" borderId="2" xfId="0" applyFont="1" applyFill="1" applyBorder="1" applyAlignment="1">
      <alignment horizontal="right" vertical="center"/>
    </xf>
    <xf numFmtId="0" fontId="11" fillId="0" borderId="0" xfId="0" applyFont="1" applyFill="1" applyAlignment="1">
      <alignment horizontal="center" vertical="center"/>
    </xf>
    <xf numFmtId="0" fontId="7" fillId="18" borderId="2" xfId="0" applyFont="1" applyFill="1" applyBorder="1" applyAlignment="1">
      <alignment horizontal="center" vertical="center"/>
    </xf>
    <xf numFmtId="0" fontId="5" fillId="18" borderId="2" xfId="0" applyFont="1" applyFill="1" applyBorder="1" applyAlignment="1">
      <alignment horizontal="right" vertical="center"/>
    </xf>
    <xf numFmtId="0" fontId="8" fillId="18"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8" borderId="3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10"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0" borderId="45" xfId="0" applyFont="1" applyFill="1" applyBorder="1" applyAlignment="1">
      <alignment horizontal="center" vertical="center"/>
    </xf>
    <xf numFmtId="0" fontId="0" fillId="0" borderId="0" xfId="0" applyBorder="1" applyAlignment="1">
      <alignment horizontal="center" vertical="center"/>
    </xf>
    <xf numFmtId="0" fontId="11" fillId="0" borderId="0" xfId="0" applyFont="1" applyFill="1" applyBorder="1" applyAlignment="1">
      <alignment horizontal="center" vertical="center"/>
    </xf>
    <xf numFmtId="0" fontId="5" fillId="18" borderId="2" xfId="0" applyFont="1" applyFill="1" applyBorder="1" applyAlignment="1">
      <alignment horizontal="center" vertical="center"/>
    </xf>
    <xf numFmtId="0" fontId="11" fillId="18" borderId="0" xfId="0" applyFont="1" applyFill="1" applyBorder="1" applyAlignment="1">
      <alignment horizontal="center" vertical="center"/>
    </xf>
    <xf numFmtId="0" fontId="5" fillId="8" borderId="32" xfId="0" applyFont="1" applyFill="1" applyBorder="1" applyAlignment="1">
      <alignment horizontal="center" vertical="center"/>
    </xf>
    <xf numFmtId="0" fontId="48" fillId="8" borderId="13" xfId="0" applyFont="1" applyFill="1" applyBorder="1" applyAlignment="1">
      <alignment horizontal="center" vertical="center" wrapText="1"/>
    </xf>
    <xf numFmtId="0" fontId="48" fillId="8" borderId="19" xfId="0" applyFont="1" applyFill="1" applyBorder="1" applyAlignment="1">
      <alignment horizontal="center" vertical="center" wrapText="1"/>
    </xf>
    <xf numFmtId="0" fontId="51" fillId="7" borderId="7" xfId="0" applyFont="1" applyFill="1" applyBorder="1" applyAlignment="1" applyProtection="1">
      <alignment horizontal="center" vertical="center" wrapText="1"/>
      <protection locked="0"/>
    </xf>
    <xf numFmtId="0" fontId="4" fillId="0" borderId="23" xfId="0" applyFont="1" applyFill="1" applyBorder="1" applyAlignment="1">
      <alignment horizontal="center" vertical="center" wrapText="1"/>
    </xf>
    <xf numFmtId="0" fontId="4" fillId="0" borderId="21" xfId="0" applyFont="1" applyFill="1" applyBorder="1" applyAlignment="1" applyProtection="1">
      <alignment vertical="center" shrinkToFit="1"/>
      <protection locked="0"/>
    </xf>
    <xf numFmtId="0" fontId="4" fillId="0" borderId="23" xfId="0" applyFont="1" applyFill="1" applyBorder="1" applyAlignment="1" applyProtection="1">
      <alignment horizontal="center" vertical="center" shrinkToFit="1"/>
      <protection locked="0"/>
    </xf>
    <xf numFmtId="0" fontId="5" fillId="2" borderId="31" xfId="0" applyFont="1" applyFill="1" applyBorder="1" applyAlignment="1">
      <alignment horizontal="center" vertical="center"/>
    </xf>
    <xf numFmtId="0" fontId="5" fillId="2" borderId="9" xfId="0" applyFont="1" applyFill="1" applyBorder="1" applyAlignment="1">
      <alignment horizontal="center" vertical="center"/>
    </xf>
    <xf numFmtId="0" fontId="50" fillId="7" borderId="16" xfId="0" applyFont="1" applyFill="1" applyBorder="1" applyAlignment="1" applyProtection="1">
      <alignment horizontal="center" vertical="center" wrapText="1"/>
      <protection locked="0"/>
    </xf>
    <xf numFmtId="0" fontId="50" fillId="7" borderId="18" xfId="0" applyFont="1" applyFill="1" applyBorder="1" applyAlignment="1" applyProtection="1">
      <alignment horizontal="center" vertical="center" wrapText="1"/>
      <protection locked="0"/>
    </xf>
    <xf numFmtId="0" fontId="4" fillId="0" borderId="106" xfId="0" applyFont="1" applyFill="1" applyBorder="1" applyAlignment="1" applyProtection="1">
      <alignment horizontal="center" vertical="center" shrinkToFit="1"/>
      <protection locked="0"/>
    </xf>
    <xf numFmtId="0" fontId="5" fillId="0" borderId="54" xfId="0" applyFont="1" applyFill="1" applyBorder="1" applyAlignment="1">
      <alignment horizontal="center" vertical="center"/>
    </xf>
    <xf numFmtId="0" fontId="4" fillId="0" borderId="37" xfId="0" applyFont="1" applyFill="1" applyBorder="1" applyAlignment="1" applyProtection="1">
      <alignment vertical="center" shrinkToFit="1"/>
      <protection locked="0"/>
    </xf>
    <xf numFmtId="0" fontId="4" fillId="0" borderId="14" xfId="0" applyFont="1" applyFill="1" applyBorder="1" applyAlignment="1">
      <alignment horizontal="center" vertical="center" wrapText="1"/>
    </xf>
    <xf numFmtId="0" fontId="4" fillId="0" borderId="38" xfId="0" applyFont="1" applyFill="1" applyBorder="1" applyAlignment="1" applyProtection="1">
      <alignment horizontal="center" vertical="center" shrinkToFit="1"/>
      <protection locked="0"/>
    </xf>
    <xf numFmtId="0" fontId="5" fillId="0" borderId="55" xfId="0" applyFont="1" applyFill="1" applyBorder="1" applyAlignment="1">
      <alignment horizontal="center" vertical="center"/>
    </xf>
    <xf numFmtId="0" fontId="4" fillId="0" borderId="26" xfId="0" applyFont="1" applyFill="1" applyBorder="1" applyAlignment="1" applyProtection="1">
      <alignment vertical="center" shrinkToFit="1"/>
      <protection locked="0"/>
    </xf>
    <xf numFmtId="0" fontId="4" fillId="0" borderId="17" xfId="0" applyFont="1" applyFill="1" applyBorder="1" applyAlignment="1">
      <alignment horizontal="center" vertical="center" wrapText="1"/>
    </xf>
    <xf numFmtId="2" fontId="4" fillId="0" borderId="13" xfId="0" applyNumberFormat="1" applyFont="1" applyFill="1" applyBorder="1" applyAlignment="1" applyProtection="1">
      <alignment horizontal="center" vertical="center" shrinkToFit="1"/>
      <protection locked="0"/>
    </xf>
    <xf numFmtId="2" fontId="4" fillId="0" borderId="21" xfId="0" applyNumberFormat="1" applyFont="1" applyFill="1" applyBorder="1" applyAlignment="1" applyProtection="1">
      <alignment horizontal="center" vertical="center" shrinkToFit="1"/>
      <protection locked="0"/>
    </xf>
    <xf numFmtId="2" fontId="4" fillId="0" borderId="26" xfId="0" applyNumberFormat="1" applyFont="1" applyFill="1" applyBorder="1" applyAlignment="1" applyProtection="1">
      <alignment horizontal="center" vertical="center" shrinkToFit="1"/>
      <protection locked="0"/>
    </xf>
    <xf numFmtId="1" fontId="4" fillId="0" borderId="37" xfId="0" applyNumberFormat="1" applyFont="1" applyFill="1" applyBorder="1" applyAlignment="1" applyProtection="1">
      <alignment horizontal="center" vertical="center"/>
      <protection locked="0"/>
    </xf>
    <xf numFmtId="1" fontId="4" fillId="0" borderId="21" xfId="0" applyNumberFormat="1" applyFont="1" applyFill="1" applyBorder="1" applyAlignment="1" applyProtection="1">
      <alignment horizontal="center" vertical="center"/>
      <protection locked="0"/>
    </xf>
    <xf numFmtId="1" fontId="4" fillId="0" borderId="26" xfId="0" applyNumberFormat="1" applyFont="1" applyFill="1" applyBorder="1" applyAlignment="1" applyProtection="1">
      <alignment horizontal="center" vertical="center"/>
      <protection locked="0"/>
    </xf>
    <xf numFmtId="1" fontId="4" fillId="0" borderId="44" xfId="0" applyNumberFormat="1" applyFont="1" applyFill="1" applyBorder="1" applyAlignment="1" applyProtection="1">
      <alignment horizontal="center" vertical="center" shrinkToFit="1"/>
      <protection locked="0"/>
    </xf>
    <xf numFmtId="1" fontId="4" fillId="0" borderId="47" xfId="0" applyNumberFormat="1" applyFont="1" applyFill="1" applyBorder="1" applyAlignment="1" applyProtection="1">
      <alignment horizontal="center" vertical="center" shrinkToFit="1"/>
      <protection locked="0"/>
    </xf>
    <xf numFmtId="1" fontId="4" fillId="0" borderId="8" xfId="0" applyNumberFormat="1" applyFont="1" applyFill="1" applyBorder="1" applyAlignment="1" applyProtection="1">
      <alignment horizontal="center" vertical="center" shrinkToFit="1"/>
      <protection locked="0"/>
    </xf>
    <xf numFmtId="0" fontId="51" fillId="7" borderId="9" xfId="0" applyNumberFormat="1" applyFont="1" applyFill="1" applyBorder="1" applyAlignment="1" applyProtection="1">
      <alignment horizontal="center" vertical="center" wrapText="1"/>
      <protection locked="0"/>
    </xf>
    <xf numFmtId="0" fontId="64" fillId="0" borderId="115" xfId="0" applyFont="1" applyFill="1" applyBorder="1" applyAlignment="1" applyProtection="1">
      <alignment horizontal="center" vertical="center" shrinkToFit="1"/>
      <protection locked="0"/>
    </xf>
    <xf numFmtId="0" fontId="0" fillId="0" borderId="0" xfId="0" applyProtection="1"/>
    <xf numFmtId="0" fontId="11" fillId="0" borderId="0" xfId="0" applyFont="1" applyProtection="1"/>
    <xf numFmtId="0" fontId="0" fillId="0" borderId="0" xfId="0" applyFill="1" applyProtection="1"/>
    <xf numFmtId="0" fontId="0" fillId="0" borderId="0" xfId="0" applyFill="1" applyBorder="1" applyProtection="1"/>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18" borderId="0" xfId="0" applyFont="1" applyFill="1" applyBorder="1" applyAlignment="1" applyProtection="1">
      <alignment horizontal="center" vertical="center"/>
      <protection locked="0"/>
    </xf>
    <xf numFmtId="0" fontId="11" fillId="0" borderId="0" xfId="0" applyFont="1" applyFill="1" applyAlignment="1" applyProtection="1">
      <alignment horizontal="center" vertical="center"/>
      <protection locked="0"/>
    </xf>
    <xf numFmtId="0" fontId="3" fillId="0" borderId="0" xfId="0" applyFont="1" applyAlignment="1" applyProtection="1">
      <alignment horizontal="center" vertical="center"/>
      <protection locked="0"/>
    </xf>
    <xf numFmtId="0" fontId="70" fillId="0" borderId="0" xfId="0" applyFont="1" applyAlignment="1" applyProtection="1">
      <alignment horizontal="center" vertical="center"/>
      <protection locked="0"/>
    </xf>
    <xf numFmtId="0" fontId="62" fillId="0" borderId="0" xfId="0" applyFont="1" applyAlignment="1" applyProtection="1">
      <alignment horizontal="center" vertical="center"/>
      <protection locked="0"/>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10" fillId="2" borderId="52" xfId="0" applyFont="1" applyFill="1"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0" xfId="0" applyFont="1" applyFill="1" applyBorder="1" applyAlignment="1" applyProtection="1">
      <alignment horizontal="center" vertical="center"/>
      <protection hidden="1"/>
    </xf>
    <xf numFmtId="0" fontId="11" fillId="18" borderId="0" xfId="0" applyFont="1" applyFill="1" applyBorder="1" applyAlignment="1" applyProtection="1">
      <alignment horizontal="center" vertical="center"/>
      <protection hidden="1"/>
    </xf>
    <xf numFmtId="0" fontId="5" fillId="18" borderId="2" xfId="0" applyFont="1" applyFill="1" applyBorder="1" applyAlignment="1" applyProtection="1">
      <alignment horizontal="center" vertical="center"/>
      <protection hidden="1"/>
    </xf>
    <xf numFmtId="0" fontId="7" fillId="18" borderId="2" xfId="0" applyFont="1" applyFill="1" applyBorder="1" applyAlignment="1" applyProtection="1">
      <alignment horizontal="center" vertical="center"/>
      <protection hidden="1"/>
    </xf>
    <xf numFmtId="0" fontId="5" fillId="18" borderId="2" xfId="0" applyFont="1" applyFill="1" applyBorder="1" applyAlignment="1" applyProtection="1">
      <alignment horizontal="right" vertical="center"/>
      <protection hidden="1"/>
    </xf>
    <xf numFmtId="0" fontId="8" fillId="18" borderId="2" xfId="0" applyFont="1" applyFill="1" applyBorder="1" applyAlignment="1" applyProtection="1">
      <alignment horizontal="center" vertical="center"/>
      <protection hidden="1"/>
    </xf>
    <xf numFmtId="0" fontId="5" fillId="2" borderId="52" xfId="0" applyFont="1" applyFill="1" applyBorder="1" applyAlignment="1" applyProtection="1">
      <alignment horizontal="center" vertical="center"/>
      <protection hidden="1"/>
    </xf>
    <xf numFmtId="0" fontId="5" fillId="0" borderId="2" xfId="0" applyFont="1" applyFill="1" applyBorder="1" applyAlignment="1" applyProtection="1">
      <alignment horizontal="center" vertical="center"/>
      <protection hidden="1"/>
    </xf>
    <xf numFmtId="0" fontId="7" fillId="0" borderId="2" xfId="0" applyFont="1" applyFill="1" applyBorder="1" applyAlignment="1" applyProtection="1">
      <alignment horizontal="center" vertical="center"/>
      <protection hidden="1"/>
    </xf>
    <xf numFmtId="0" fontId="5" fillId="0" borderId="7" xfId="0" applyFont="1" applyFill="1" applyBorder="1" applyAlignment="1" applyProtection="1">
      <alignment horizontal="right" vertical="center"/>
      <protection hidden="1"/>
    </xf>
    <xf numFmtId="0" fontId="11" fillId="0" borderId="0" xfId="0" applyFont="1" applyFill="1" applyAlignment="1" applyProtection="1">
      <alignment horizontal="center" vertical="center"/>
      <protection hidden="1"/>
    </xf>
    <xf numFmtId="0" fontId="3" fillId="0" borderId="0" xfId="0" applyFont="1" applyAlignment="1" applyProtection="1">
      <alignment horizontal="center" vertical="center"/>
      <protection hidden="1"/>
    </xf>
    <xf numFmtId="0" fontId="67" fillId="8" borderId="3" xfId="0" applyFont="1" applyFill="1" applyBorder="1" applyAlignment="1" applyProtection="1">
      <alignment horizontal="center" vertical="center" wrapText="1"/>
      <protection hidden="1"/>
    </xf>
    <xf numFmtId="0" fontId="62" fillId="0" borderId="0" xfId="0" applyFont="1" applyAlignment="1" applyProtection="1">
      <alignment horizontal="center" vertical="center"/>
      <protection hidden="1"/>
    </xf>
    <xf numFmtId="0" fontId="0" fillId="0" borderId="0" xfId="0" applyProtection="1">
      <protection locked="0"/>
    </xf>
    <xf numFmtId="0" fontId="0" fillId="0" borderId="0" xfId="0" applyAlignment="1" applyProtection="1">
      <alignment horizontal="center"/>
      <protection locked="0"/>
    </xf>
    <xf numFmtId="0" fontId="11" fillId="0" borderId="0" xfId="0" applyFont="1" applyProtection="1">
      <protection locked="0"/>
    </xf>
    <xf numFmtId="0" fontId="0" fillId="0" borderId="0" xfId="0" applyFill="1" applyProtection="1">
      <protection locked="0"/>
    </xf>
    <xf numFmtId="0" fontId="56" fillId="0" borderId="0" xfId="0" applyFont="1" applyFill="1" applyBorder="1" applyAlignment="1" applyProtection="1">
      <alignment horizontal="center" vertical="center"/>
      <protection locked="0"/>
    </xf>
    <xf numFmtId="0" fontId="60" fillId="0" borderId="0" xfId="0" applyFont="1" applyFill="1" applyBorder="1" applyAlignment="1" applyProtection="1">
      <alignment horizontal="center" vertical="center"/>
      <protection locked="0"/>
    </xf>
    <xf numFmtId="0" fontId="0" fillId="0" borderId="0" xfId="0" applyFill="1" applyBorder="1" applyProtection="1">
      <protection locked="0"/>
    </xf>
    <xf numFmtId="0" fontId="57" fillId="0" borderId="0" xfId="0" applyFont="1" applyFill="1" applyBorder="1" applyAlignment="1" applyProtection="1">
      <alignment horizontal="left" vertical="center" indent="1"/>
      <protection locked="0"/>
    </xf>
    <xf numFmtId="0" fontId="57" fillId="0" borderId="0" xfId="0" applyFont="1" applyFill="1" applyBorder="1" applyAlignment="1" applyProtection="1">
      <alignment horizontal="center" vertical="center"/>
      <protection locked="0"/>
    </xf>
    <xf numFmtId="0" fontId="62" fillId="0" borderId="0" xfId="0" applyFont="1" applyAlignment="1" applyProtection="1">
      <alignment horizontal="left" vertical="center" indent="1"/>
      <protection locked="0"/>
    </xf>
    <xf numFmtId="0" fontId="62" fillId="0" borderId="0" xfId="0" applyFont="1" applyBorder="1" applyAlignment="1" applyProtection="1">
      <alignment horizontal="left" vertical="center" indent="1"/>
      <protection locked="0"/>
    </xf>
    <xf numFmtId="0" fontId="62" fillId="0" borderId="0" xfId="0" applyFont="1" applyProtection="1">
      <protection locked="0"/>
    </xf>
    <xf numFmtId="0" fontId="0" fillId="0" borderId="0" xfId="0" applyProtection="1">
      <protection hidden="1"/>
    </xf>
    <xf numFmtId="0" fontId="0" fillId="0" borderId="0" xfId="0" applyAlignment="1" applyProtection="1">
      <alignment horizontal="center"/>
      <protection hidden="1"/>
    </xf>
    <xf numFmtId="0" fontId="1" fillId="0" borderId="0" xfId="0" applyFont="1" applyProtection="1">
      <protection hidden="1"/>
    </xf>
    <xf numFmtId="0" fontId="8" fillId="2" borderId="2" xfId="0" applyFont="1" applyFill="1" applyBorder="1" applyAlignment="1" applyProtection="1">
      <alignment horizontal="center" vertical="center"/>
      <protection hidden="1"/>
    </xf>
    <xf numFmtId="0" fontId="67" fillId="0" borderId="54" xfId="0" applyFont="1" applyBorder="1" applyAlignment="1" applyProtection="1">
      <alignment horizontal="center" vertical="center"/>
      <protection hidden="1"/>
    </xf>
    <xf numFmtId="1" fontId="67" fillId="0" borderId="35" xfId="0" applyNumberFormat="1" applyFont="1" applyBorder="1" applyAlignment="1" applyProtection="1">
      <alignment horizontal="center" vertical="center" wrapText="1" shrinkToFit="1"/>
      <protection hidden="1"/>
    </xf>
    <xf numFmtId="0" fontId="67" fillId="0" borderId="45" xfId="0" applyFont="1" applyFill="1" applyBorder="1" applyAlignment="1" applyProtection="1">
      <alignment horizontal="center" vertical="center"/>
      <protection hidden="1"/>
    </xf>
    <xf numFmtId="0" fontId="67" fillId="0" borderId="36" xfId="0" applyFont="1" applyFill="1" applyBorder="1" applyAlignment="1" applyProtection="1">
      <alignment horizontal="center" vertical="center"/>
      <protection hidden="1"/>
    </xf>
    <xf numFmtId="0" fontId="67" fillId="0" borderId="48" xfId="0" applyFont="1" applyFill="1" applyBorder="1" applyAlignment="1" applyProtection="1">
      <alignment horizontal="center" vertical="center"/>
      <protection hidden="1"/>
    </xf>
    <xf numFmtId="0" fontId="58" fillId="0" borderId="0" xfId="0" applyFont="1" applyAlignment="1" applyProtection="1">
      <alignment horizontal="left" vertical="center"/>
      <protection hidden="1"/>
    </xf>
    <xf numFmtId="0" fontId="59" fillId="0" borderId="0" xfId="0" applyFont="1" applyAlignment="1" applyProtection="1">
      <alignment horizontal="left" vertical="center"/>
      <protection hidden="1"/>
    </xf>
    <xf numFmtId="0" fontId="56" fillId="2" borderId="115" xfId="0" applyFont="1" applyFill="1" applyBorder="1" applyAlignment="1" applyProtection="1">
      <alignment horizontal="center" vertical="center"/>
      <protection hidden="1"/>
    </xf>
    <xf numFmtId="0" fontId="56" fillId="3" borderId="115" xfId="0" applyFont="1" applyFill="1" applyBorder="1" applyAlignment="1" applyProtection="1">
      <alignment horizontal="center" vertical="center"/>
      <protection hidden="1"/>
    </xf>
    <xf numFmtId="49" fontId="57" fillId="0" borderId="0" xfId="0" applyNumberFormat="1" applyFont="1" applyFill="1" applyBorder="1" applyAlignment="1" applyProtection="1">
      <alignment horizontal="center" vertical="center"/>
      <protection hidden="1"/>
    </xf>
    <xf numFmtId="0" fontId="62" fillId="0" borderId="0" xfId="0" applyFont="1" applyFill="1" applyBorder="1" applyProtection="1">
      <protection hidden="1"/>
    </xf>
    <xf numFmtId="0" fontId="25" fillId="0" borderId="0" xfId="0" applyFont="1" applyAlignment="1" applyProtection="1">
      <protection hidden="1"/>
    </xf>
    <xf numFmtId="0" fontId="25" fillId="0" borderId="0" xfId="0" applyFont="1" applyFill="1" applyProtection="1">
      <protection hidden="1"/>
    </xf>
    <xf numFmtId="49" fontId="25" fillId="0" borderId="0" xfId="0" applyNumberFormat="1" applyFont="1" applyFill="1" applyBorder="1" applyAlignment="1" applyProtection="1">
      <alignment horizontal="center"/>
      <protection hidden="1"/>
    </xf>
    <xf numFmtId="0" fontId="56" fillId="0" borderId="0" xfId="0" applyFont="1" applyFill="1" applyBorder="1" applyAlignment="1" applyProtection="1">
      <alignment horizontal="center" vertical="center"/>
      <protection hidden="1"/>
    </xf>
    <xf numFmtId="49" fontId="63" fillId="0" borderId="0" xfId="0" applyNumberFormat="1" applyFont="1" applyAlignment="1" applyProtection="1">
      <alignment horizontal="center" vertical="center"/>
      <protection hidden="1"/>
    </xf>
    <xf numFmtId="0" fontId="62" fillId="0" borderId="0" xfId="0" applyFont="1" applyAlignment="1" applyProtection="1">
      <alignment vertical="center"/>
      <protection hidden="1"/>
    </xf>
    <xf numFmtId="0" fontId="62" fillId="0" borderId="0" xfId="0" applyFont="1" applyProtection="1">
      <protection hidden="1"/>
    </xf>
    <xf numFmtId="0" fontId="0" fillId="0" borderId="0" xfId="0" applyBorder="1" applyProtection="1">
      <protection locked="0"/>
    </xf>
    <xf numFmtId="0" fontId="76" fillId="0" borderId="115" xfId="0" applyFont="1" applyFill="1" applyBorder="1" applyAlignment="1" applyProtection="1">
      <alignment horizontal="center" vertical="center" shrinkToFit="1"/>
      <protection locked="0"/>
    </xf>
    <xf numFmtId="0" fontId="67" fillId="8" borderId="32" xfId="0" applyFont="1" applyFill="1" applyBorder="1" applyAlignment="1" applyProtection="1">
      <alignment horizontal="center" vertical="center"/>
      <protection hidden="1"/>
    </xf>
    <xf numFmtId="1" fontId="73" fillId="0" borderId="34" xfId="0" applyNumberFormat="1" applyFont="1" applyBorder="1" applyAlignment="1" applyProtection="1">
      <alignment horizontal="center" vertical="center" wrapText="1" shrinkToFit="1"/>
      <protection hidden="1"/>
    </xf>
    <xf numFmtId="0" fontId="7" fillId="0" borderId="7" xfId="0" applyFont="1" applyFill="1" applyBorder="1" applyAlignment="1" applyProtection="1">
      <alignment horizontal="center" vertical="center"/>
      <protection hidden="1"/>
    </xf>
    <xf numFmtId="0" fontId="67" fillId="8" borderId="1" xfId="0" applyFont="1" applyFill="1" applyBorder="1" applyAlignment="1" applyProtection="1">
      <alignment horizontal="center" vertical="center"/>
      <protection hidden="1"/>
    </xf>
    <xf numFmtId="0" fontId="9" fillId="0" borderId="7" xfId="0" applyFont="1" applyFill="1" applyBorder="1" applyAlignment="1" applyProtection="1">
      <alignment horizontal="center" vertical="center"/>
      <protection hidden="1"/>
    </xf>
    <xf numFmtId="1" fontId="73" fillId="0" borderId="16" xfId="0" applyNumberFormat="1" applyFont="1" applyBorder="1" applyAlignment="1" applyProtection="1">
      <alignment horizontal="center" vertical="center" wrapText="1" shrinkToFit="1"/>
      <protection hidden="1"/>
    </xf>
    <xf numFmtId="2" fontId="0" fillId="0" borderId="0" xfId="0" applyNumberFormat="1" applyAlignment="1" applyProtection="1">
      <alignment vertical="center"/>
      <protection hidden="1"/>
    </xf>
    <xf numFmtId="2" fontId="0" fillId="0" borderId="0" xfId="0" applyNumberFormat="1" applyAlignment="1" applyProtection="1">
      <alignment horizontal="center" vertical="center"/>
      <protection hidden="1"/>
    </xf>
    <xf numFmtId="2" fontId="9" fillId="0" borderId="7" xfId="0" applyNumberFormat="1" applyFont="1" applyFill="1" applyBorder="1" applyAlignment="1" applyProtection="1">
      <alignment horizontal="center" vertical="center"/>
      <protection hidden="1"/>
    </xf>
    <xf numFmtId="2" fontId="0" fillId="0" borderId="0" xfId="0" applyNumberFormat="1" applyBorder="1" applyAlignment="1" applyProtection="1">
      <alignment horizontal="center" vertical="center"/>
      <protection hidden="1"/>
    </xf>
    <xf numFmtId="2" fontId="7" fillId="18" borderId="2" xfId="0" applyNumberFormat="1" applyFont="1" applyFill="1" applyBorder="1" applyAlignment="1" applyProtection="1">
      <alignment horizontal="center" vertical="center"/>
      <protection hidden="1"/>
    </xf>
    <xf numFmtId="2" fontId="7" fillId="0" borderId="2" xfId="0" applyNumberFormat="1" applyFont="1" applyFill="1" applyBorder="1" applyAlignment="1" applyProtection="1">
      <alignment horizontal="center" vertical="center"/>
      <protection hidden="1"/>
    </xf>
    <xf numFmtId="2" fontId="0" fillId="0" borderId="0" xfId="0" applyNumberFormat="1" applyAlignment="1" applyProtection="1">
      <alignment horizontal="center" vertical="center"/>
      <protection locked="0"/>
    </xf>
    <xf numFmtId="2" fontId="0" fillId="0" borderId="0" xfId="0" applyNumberFormat="1" applyProtection="1">
      <protection locked="0"/>
    </xf>
    <xf numFmtId="2" fontId="0" fillId="0" borderId="0" xfId="0" applyNumberFormat="1" applyProtection="1">
      <protection hidden="1"/>
    </xf>
    <xf numFmtId="2" fontId="71" fillId="8" borderId="10" xfId="0" applyNumberFormat="1" applyFont="1" applyFill="1" applyBorder="1" applyAlignment="1" applyProtection="1">
      <alignment horizontal="center" vertical="center" wrapText="1"/>
      <protection hidden="1"/>
    </xf>
    <xf numFmtId="2" fontId="73" fillId="0" borderId="34" xfId="0" applyNumberFormat="1" applyFont="1" applyBorder="1" applyAlignment="1" applyProtection="1">
      <alignment horizontal="center" vertical="center" wrapText="1" shrinkToFit="1"/>
      <protection hidden="1"/>
    </xf>
    <xf numFmtId="2" fontId="73" fillId="0" borderId="16" xfId="0" applyNumberFormat="1" applyFont="1" applyBorder="1" applyAlignment="1" applyProtection="1">
      <alignment horizontal="center" vertical="center" wrapText="1" shrinkToFit="1"/>
      <protection hidden="1"/>
    </xf>
    <xf numFmtId="2" fontId="59" fillId="0" borderId="0" xfId="0" applyNumberFormat="1" applyFont="1" applyAlignment="1" applyProtection="1">
      <alignment horizontal="left" vertical="center"/>
      <protection hidden="1"/>
    </xf>
    <xf numFmtId="2" fontId="56" fillId="0" borderId="0" xfId="0" applyNumberFormat="1" applyFont="1" applyFill="1" applyBorder="1" applyAlignment="1" applyProtection="1">
      <alignment horizontal="center" vertical="center"/>
      <protection locked="0"/>
    </xf>
    <xf numFmtId="2" fontId="57" fillId="0" borderId="0" xfId="0" applyNumberFormat="1" applyFont="1" applyFill="1" applyBorder="1" applyAlignment="1" applyProtection="1">
      <alignment horizontal="center" vertical="center"/>
      <protection hidden="1"/>
    </xf>
    <xf numFmtId="2" fontId="25" fillId="0" borderId="0" xfId="0" applyNumberFormat="1" applyFont="1" applyAlignment="1" applyProtection="1">
      <protection hidden="1"/>
    </xf>
    <xf numFmtId="2" fontId="25" fillId="0" borderId="0" xfId="0" applyNumberFormat="1" applyFont="1" applyFill="1" applyBorder="1" applyAlignment="1" applyProtection="1">
      <alignment horizontal="center"/>
      <protection hidden="1"/>
    </xf>
    <xf numFmtId="2" fontId="62" fillId="0" borderId="0" xfId="0" applyNumberFormat="1" applyFont="1" applyAlignment="1" applyProtection="1">
      <alignment vertical="center"/>
      <protection hidden="1"/>
    </xf>
    <xf numFmtId="2" fontId="62" fillId="0" borderId="0" xfId="0" applyNumberFormat="1" applyFont="1" applyAlignment="1" applyProtection="1">
      <alignment vertical="center"/>
      <protection locked="0"/>
    </xf>
    <xf numFmtId="1" fontId="67" fillId="0" borderId="18" xfId="0" applyNumberFormat="1" applyFont="1" applyBorder="1" applyAlignment="1" applyProtection="1">
      <alignment horizontal="center" vertical="center" wrapText="1" shrinkToFit="1"/>
      <protection hidden="1"/>
    </xf>
    <xf numFmtId="0" fontId="83" fillId="0" borderId="0" xfId="0" applyFont="1" applyProtection="1"/>
    <xf numFmtId="0" fontId="84" fillId="0" borderId="0" xfId="0" applyFont="1" applyProtection="1"/>
    <xf numFmtId="0" fontId="84" fillId="8" borderId="0" xfId="0" applyFont="1" applyFill="1" applyBorder="1" applyAlignment="1" applyProtection="1">
      <alignment horizontal="left" vertical="center" wrapText="1"/>
    </xf>
    <xf numFmtId="0" fontId="84" fillId="0" borderId="0" xfId="0" applyFont="1" applyFill="1" applyProtection="1"/>
    <xf numFmtId="0" fontId="84" fillId="0" borderId="0" xfId="0" applyFont="1" applyAlignment="1" applyProtection="1">
      <alignment horizontal="left" vertical="center"/>
      <protection locked="0"/>
    </xf>
    <xf numFmtId="0" fontId="83" fillId="0" borderId="0" xfId="0" applyFont="1" applyAlignment="1" applyProtection="1">
      <alignment horizontal="left" vertical="center"/>
      <protection locked="0"/>
    </xf>
    <xf numFmtId="0" fontId="70" fillId="0" borderId="0" xfId="0" applyFont="1" applyBorder="1" applyAlignment="1" applyProtection="1">
      <alignment horizontal="center" vertical="center" shrinkToFit="1"/>
      <protection locked="0"/>
    </xf>
    <xf numFmtId="0" fontId="84" fillId="0" borderId="0" xfId="0" applyFont="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protection hidden="1"/>
    </xf>
    <xf numFmtId="0" fontId="83" fillId="0" borderId="0" xfId="0" applyFont="1" applyProtection="1">
      <protection locked="0"/>
    </xf>
    <xf numFmtId="0" fontId="84" fillId="0" borderId="0" xfId="0" applyFont="1" applyProtection="1">
      <protection locked="0"/>
    </xf>
    <xf numFmtId="0" fontId="84" fillId="8" borderId="0" xfId="0" applyFont="1" applyFill="1" applyBorder="1" applyAlignment="1" applyProtection="1">
      <alignment horizontal="left" vertical="center" wrapText="1"/>
      <protection locked="0"/>
    </xf>
    <xf numFmtId="0" fontId="84" fillId="0" borderId="0" xfId="0" applyFont="1" applyFill="1" applyProtection="1">
      <protection locked="0"/>
    </xf>
    <xf numFmtId="0" fontId="0" fillId="0" borderId="0" xfId="0" applyBorder="1" applyAlignment="1" applyProtection="1">
      <alignment horizontal="center"/>
      <protection locked="0"/>
    </xf>
    <xf numFmtId="0" fontId="83" fillId="8" borderId="0" xfId="0" applyFont="1" applyFill="1" applyBorder="1" applyAlignment="1" applyProtection="1">
      <alignment horizontal="left" vertical="center" wrapText="1"/>
      <protection locked="0"/>
    </xf>
    <xf numFmtId="0" fontId="83" fillId="0" borderId="0" xfId="0" applyFont="1" applyFill="1" applyProtection="1">
      <protection locked="0"/>
    </xf>
    <xf numFmtId="49" fontId="57" fillId="0" borderId="0" xfId="0" applyNumberFormat="1" applyFont="1" applyFill="1" applyBorder="1" applyAlignment="1" applyProtection="1">
      <alignment horizontal="center" vertical="center"/>
      <protection locked="0"/>
    </xf>
    <xf numFmtId="49" fontId="63" fillId="0" borderId="0" xfId="0" applyNumberFormat="1" applyFont="1" applyAlignment="1" applyProtection="1">
      <alignment horizontal="center" vertical="center"/>
      <protection locked="0"/>
    </xf>
    <xf numFmtId="0" fontId="62" fillId="0" borderId="0" xfId="0" applyFont="1" applyFill="1" applyBorder="1" applyProtection="1">
      <protection locked="0"/>
    </xf>
    <xf numFmtId="0" fontId="62" fillId="0" borderId="0" xfId="0" applyFont="1" applyAlignment="1" applyProtection="1">
      <alignment vertical="center"/>
      <protection locked="0"/>
    </xf>
    <xf numFmtId="0" fontId="4" fillId="8" borderId="31" xfId="0" applyFont="1" applyFill="1" applyBorder="1" applyAlignment="1" applyProtection="1">
      <alignment horizontal="center" vertical="center"/>
      <protection hidden="1"/>
    </xf>
    <xf numFmtId="0" fontId="4" fillId="8" borderId="10" xfId="0" applyFont="1" applyFill="1" applyBorder="1" applyAlignment="1" applyProtection="1">
      <alignment horizontal="center" vertical="center"/>
      <protection hidden="1"/>
    </xf>
    <xf numFmtId="0" fontId="4" fillId="8" borderId="32" xfId="0" applyFont="1" applyFill="1" applyBorder="1" applyAlignment="1" applyProtection="1">
      <alignment horizontal="center" vertical="center"/>
      <protection hidden="1"/>
    </xf>
    <xf numFmtId="0" fontId="4" fillId="8" borderId="10" xfId="0" applyFont="1" applyFill="1" applyBorder="1" applyAlignment="1" applyProtection="1">
      <alignment horizontal="center" vertical="center" wrapText="1"/>
      <protection hidden="1"/>
    </xf>
    <xf numFmtId="0" fontId="4" fillId="8" borderId="3" xfId="0" applyFont="1" applyFill="1" applyBorder="1" applyAlignment="1" applyProtection="1">
      <alignment horizontal="center" vertical="center" wrapText="1"/>
      <protection hidden="1"/>
    </xf>
    <xf numFmtId="0" fontId="67" fillId="0" borderId="12" xfId="0" applyFont="1" applyBorder="1" applyAlignment="1" applyProtection="1">
      <alignment horizontal="left" vertical="center" wrapText="1" shrinkToFit="1"/>
      <protection hidden="1"/>
    </xf>
    <xf numFmtId="0" fontId="67" fillId="0" borderId="34" xfId="0" applyFont="1" applyBorder="1" applyAlignment="1" applyProtection="1">
      <alignment horizontal="center" vertical="center" wrapText="1" shrinkToFit="1"/>
      <protection hidden="1"/>
    </xf>
    <xf numFmtId="2" fontId="67" fillId="0" borderId="34" xfId="0" applyNumberFormat="1" applyFont="1" applyBorder="1" applyAlignment="1" applyProtection="1">
      <alignment horizontal="center" vertical="center" wrapText="1" shrinkToFit="1"/>
      <protection hidden="1"/>
    </xf>
    <xf numFmtId="0" fontId="67" fillId="0" borderId="50" xfId="0" applyFont="1" applyBorder="1" applyAlignment="1" applyProtection="1">
      <alignment horizontal="left" vertical="center" wrapText="1" shrinkToFit="1"/>
      <protection hidden="1"/>
    </xf>
    <xf numFmtId="0" fontId="67" fillId="0" borderId="65" xfId="0" applyFont="1" applyBorder="1" applyAlignment="1" applyProtection="1">
      <alignment horizontal="left" vertical="center" wrapText="1" shrinkToFit="1"/>
      <protection hidden="1"/>
    </xf>
    <xf numFmtId="0" fontId="67" fillId="0" borderId="13" xfId="0" applyFont="1" applyBorder="1" applyAlignment="1" applyProtection="1">
      <alignment horizontal="center" vertical="center" wrapText="1" shrinkToFit="1"/>
      <protection hidden="1"/>
    </xf>
    <xf numFmtId="0" fontId="67" fillId="0" borderId="33" xfId="0" applyFont="1" applyBorder="1" applyAlignment="1" applyProtection="1">
      <alignment horizontal="center" vertical="center" wrapText="1" shrinkToFit="1"/>
      <protection hidden="1"/>
    </xf>
    <xf numFmtId="0" fontId="67" fillId="0" borderId="15" xfId="0" applyFont="1" applyBorder="1" applyAlignment="1" applyProtection="1">
      <alignment horizontal="left" vertical="center" wrapText="1" shrinkToFit="1"/>
      <protection hidden="1"/>
    </xf>
    <xf numFmtId="0" fontId="67" fillId="0" borderId="26" xfId="0" applyFont="1" applyBorder="1" applyAlignment="1" applyProtection="1">
      <alignment horizontal="center" vertical="center" wrapText="1" shrinkToFit="1"/>
      <protection hidden="1"/>
    </xf>
    <xf numFmtId="0" fontId="67" fillId="0" borderId="106" xfId="0" applyFont="1" applyBorder="1" applyAlignment="1" applyProtection="1">
      <alignment horizontal="center" vertical="center" wrapText="1" shrinkToFit="1"/>
      <protection hidden="1"/>
    </xf>
    <xf numFmtId="2" fontId="67" fillId="0" borderId="106" xfId="0" applyNumberFormat="1" applyFont="1" applyBorder="1" applyAlignment="1" applyProtection="1">
      <alignment horizontal="center" vertical="center" wrapText="1" shrinkToFit="1"/>
      <protection hidden="1"/>
    </xf>
    <xf numFmtId="0" fontId="76" fillId="0" borderId="115" xfId="0" applyFont="1" applyFill="1" applyBorder="1" applyAlignment="1" applyProtection="1">
      <alignment horizontal="center" vertical="center" shrinkToFit="1"/>
      <protection hidden="1"/>
    </xf>
    <xf numFmtId="0" fontId="87" fillId="2" borderId="56" xfId="0" applyFont="1" applyFill="1" applyBorder="1" applyAlignment="1" applyProtection="1">
      <alignment horizontal="center"/>
      <protection hidden="1"/>
    </xf>
    <xf numFmtId="0" fontId="87" fillId="2" borderId="53" xfId="0" applyFont="1" applyFill="1" applyBorder="1" applyAlignment="1" applyProtection="1">
      <alignment horizontal="center" vertical="top"/>
      <protection hidden="1"/>
    </xf>
    <xf numFmtId="0" fontId="48" fillId="8" borderId="135" xfId="0" applyFont="1" applyFill="1" applyBorder="1" applyAlignment="1" applyProtection="1">
      <alignment horizontal="center" wrapText="1"/>
      <protection hidden="1"/>
    </xf>
    <xf numFmtId="0" fontId="50" fillId="7" borderId="135" xfId="0" applyFont="1" applyFill="1" applyBorder="1" applyAlignment="1" applyProtection="1">
      <alignment horizontal="center" wrapText="1"/>
      <protection hidden="1"/>
    </xf>
    <xf numFmtId="0" fontId="48" fillId="8" borderId="56" xfId="0" applyFont="1" applyFill="1" applyBorder="1" applyAlignment="1" applyProtection="1">
      <alignment horizontal="center" wrapText="1"/>
      <protection hidden="1"/>
    </xf>
    <xf numFmtId="0" fontId="85" fillId="7" borderId="54" xfId="0" applyFont="1" applyFill="1" applyBorder="1" applyAlignment="1" applyProtection="1">
      <alignment horizontal="center" vertical="center"/>
      <protection hidden="1"/>
    </xf>
    <xf numFmtId="0" fontId="85" fillId="7" borderId="34" xfId="0" applyFont="1" applyFill="1" applyBorder="1" applyAlignment="1" applyProtection="1">
      <alignment horizontal="left" vertical="center" indent="2" shrinkToFit="1"/>
      <protection hidden="1"/>
    </xf>
    <xf numFmtId="0" fontId="85" fillId="7" borderId="40" xfId="0" applyFont="1" applyFill="1" applyBorder="1" applyAlignment="1" applyProtection="1">
      <alignment vertical="center" shrinkToFit="1"/>
      <protection hidden="1"/>
    </xf>
    <xf numFmtId="0" fontId="85" fillId="7" borderId="45" xfId="0" applyFont="1" applyFill="1" applyBorder="1" applyAlignment="1" applyProtection="1">
      <alignment horizontal="center" vertical="center"/>
      <protection hidden="1"/>
    </xf>
    <xf numFmtId="0" fontId="85" fillId="7" borderId="23" xfId="0" applyFont="1" applyFill="1" applyBorder="1" applyAlignment="1" applyProtection="1">
      <alignment horizontal="left" vertical="center" indent="2" shrinkToFit="1"/>
      <protection hidden="1"/>
    </xf>
    <xf numFmtId="0" fontId="85" fillId="7" borderId="20" xfId="0" applyFont="1" applyFill="1" applyBorder="1" applyAlignment="1" applyProtection="1">
      <alignment vertical="center" shrinkToFit="1"/>
      <protection hidden="1"/>
    </xf>
    <xf numFmtId="0" fontId="85" fillId="7" borderId="65" xfId="0" applyFont="1" applyFill="1" applyBorder="1" applyAlignment="1" applyProtection="1">
      <alignment vertical="center" shrinkToFit="1"/>
      <protection hidden="1"/>
    </xf>
    <xf numFmtId="0" fontId="85" fillId="7" borderId="36" xfId="0" applyFont="1" applyFill="1" applyBorder="1" applyAlignment="1" applyProtection="1">
      <alignment horizontal="center" vertical="center"/>
      <protection hidden="1"/>
    </xf>
    <xf numFmtId="0" fontId="85" fillId="7" borderId="48" xfId="0" applyFont="1" applyFill="1" applyBorder="1" applyAlignment="1" applyProtection="1">
      <alignment horizontal="center" vertical="center"/>
      <protection hidden="1"/>
    </xf>
    <xf numFmtId="2" fontId="86" fillId="7" borderId="21" xfId="0" applyNumberFormat="1" applyFont="1" applyFill="1" applyBorder="1" applyAlignment="1" applyProtection="1">
      <alignment horizontal="center" vertical="center" shrinkToFit="1"/>
      <protection hidden="1"/>
    </xf>
    <xf numFmtId="2" fontId="86" fillId="7" borderId="26" xfId="0" applyNumberFormat="1" applyFont="1" applyFill="1" applyBorder="1" applyAlignment="1" applyProtection="1">
      <alignment horizontal="center" vertical="center" shrinkToFit="1"/>
      <protection hidden="1"/>
    </xf>
    <xf numFmtId="0" fontId="67" fillId="6" borderId="31" xfId="0" applyFont="1" applyFill="1" applyBorder="1" applyAlignment="1" applyProtection="1">
      <alignment horizontal="center" vertical="center"/>
      <protection hidden="1"/>
    </xf>
    <xf numFmtId="0" fontId="67" fillId="6" borderId="32" xfId="0" applyFont="1" applyFill="1" applyBorder="1" applyAlignment="1" applyProtection="1">
      <alignment horizontal="center" vertical="center"/>
      <protection hidden="1"/>
    </xf>
    <xf numFmtId="0" fontId="67" fillId="6" borderId="9" xfId="0" applyFont="1" applyFill="1" applyBorder="1" applyAlignment="1" applyProtection="1">
      <alignment horizontal="center" vertical="center"/>
      <protection hidden="1"/>
    </xf>
    <xf numFmtId="2" fontId="67" fillId="6" borderId="10" xfId="0" applyNumberFormat="1" applyFont="1" applyFill="1" applyBorder="1" applyAlignment="1" applyProtection="1">
      <alignment horizontal="center" vertical="center" wrapText="1"/>
      <protection hidden="1"/>
    </xf>
    <xf numFmtId="0" fontId="67" fillId="6" borderId="3" xfId="0" applyFont="1" applyFill="1" applyBorder="1" applyAlignment="1" applyProtection="1">
      <alignment horizontal="center" vertical="center" wrapText="1"/>
      <protection hidden="1"/>
    </xf>
    <xf numFmtId="0" fontId="11" fillId="18" borderId="0" xfId="0" applyFont="1" applyFill="1" applyAlignment="1" applyProtection="1">
      <alignment horizontal="center" vertical="center"/>
      <protection locked="0"/>
    </xf>
    <xf numFmtId="0" fontId="97" fillId="0" borderId="0" xfId="0" applyFont="1" applyAlignment="1" applyProtection="1">
      <alignment horizontal="center" vertical="center"/>
      <protection locked="0"/>
    </xf>
    <xf numFmtId="2" fontId="97" fillId="0" borderId="0" xfId="0" applyNumberFormat="1" applyFont="1" applyAlignment="1" applyProtection="1">
      <alignment horizontal="center" vertical="center"/>
      <protection locked="0"/>
    </xf>
    <xf numFmtId="0" fontId="83" fillId="0" borderId="0" xfId="0" applyFont="1" applyAlignment="1" applyProtection="1">
      <alignment horizontal="center" vertical="center"/>
      <protection locked="0"/>
    </xf>
    <xf numFmtId="0" fontId="13" fillId="0" borderId="0" xfId="0" applyFont="1" applyBorder="1" applyAlignment="1">
      <alignment horizontal="center" vertical="center"/>
    </xf>
    <xf numFmtId="2" fontId="83" fillId="0" borderId="0" xfId="0" applyNumberFormat="1" applyFont="1" applyAlignment="1" applyProtection="1">
      <alignment horizontal="center" vertical="center"/>
      <protection locked="0"/>
    </xf>
    <xf numFmtId="0" fontId="98" fillId="7" borderId="105" xfId="0" applyFont="1" applyFill="1" applyBorder="1" applyAlignment="1" applyProtection="1">
      <alignment horizontal="center" vertical="center" shrinkToFit="1"/>
      <protection hidden="1"/>
    </xf>
    <xf numFmtId="0" fontId="98" fillId="7" borderId="23" xfId="0" applyFont="1" applyFill="1" applyBorder="1" applyAlignment="1" applyProtection="1">
      <alignment horizontal="center" vertical="center" shrinkToFit="1"/>
      <protection hidden="1"/>
    </xf>
    <xf numFmtId="0" fontId="98" fillId="7" borderId="14" xfId="0" applyFont="1" applyFill="1" applyBorder="1" applyAlignment="1" applyProtection="1">
      <alignment horizontal="center" vertical="center" shrinkToFit="1"/>
      <protection hidden="1"/>
    </xf>
    <xf numFmtId="0" fontId="98" fillId="7" borderId="106" xfId="0" applyFont="1" applyFill="1" applyBorder="1" applyAlignment="1" applyProtection="1">
      <alignment horizontal="center" vertical="center" shrinkToFit="1"/>
      <protection hidden="1"/>
    </xf>
    <xf numFmtId="1" fontId="85" fillId="28" borderId="44" xfId="0" applyNumberFormat="1" applyFont="1" applyFill="1" applyBorder="1" applyAlignment="1" applyProtection="1">
      <alignment horizontal="center" vertical="center" shrinkToFit="1"/>
      <protection hidden="1"/>
    </xf>
    <xf numFmtId="1" fontId="85" fillId="28" borderId="47" xfId="0" applyNumberFormat="1" applyFont="1" applyFill="1" applyBorder="1" applyAlignment="1" applyProtection="1">
      <alignment horizontal="center" vertical="center" shrinkToFit="1"/>
      <protection hidden="1"/>
    </xf>
    <xf numFmtId="1" fontId="85" fillId="28" borderId="8" xfId="0" applyNumberFormat="1" applyFont="1" applyFill="1" applyBorder="1" applyAlignment="1" applyProtection="1">
      <alignment horizontal="center" vertical="center" shrinkToFit="1"/>
      <protection hidden="1"/>
    </xf>
    <xf numFmtId="0" fontId="37"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100" fillId="0" borderId="0" xfId="0" applyFont="1" applyAlignment="1">
      <alignment horizontal="left" vertical="center"/>
    </xf>
    <xf numFmtId="0" fontId="100" fillId="0" borderId="0" xfId="0" applyFont="1" applyAlignment="1">
      <alignment horizontal="center" vertical="center"/>
    </xf>
    <xf numFmtId="0" fontId="101" fillId="0" borderId="0" xfId="0" applyFont="1" applyAlignment="1">
      <alignment horizontal="center" vertical="center"/>
    </xf>
    <xf numFmtId="0" fontId="100" fillId="0" borderId="0" xfId="5" applyFont="1" applyAlignment="1">
      <alignment horizontal="left" vertical="center"/>
    </xf>
    <xf numFmtId="0" fontId="102" fillId="0" borderId="0" xfId="5" applyFont="1" applyAlignment="1">
      <alignment horizontal="left" vertical="center"/>
    </xf>
    <xf numFmtId="0" fontId="83"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103" fillId="0" borderId="0" xfId="0" applyFont="1" applyBorder="1" applyAlignment="1" applyProtection="1">
      <alignment horizontal="center" vertical="center"/>
      <protection locked="0"/>
    </xf>
    <xf numFmtId="0" fontId="104" fillId="0" borderId="0" xfId="0" applyFont="1" applyAlignment="1" applyProtection="1">
      <alignment horizontal="center" vertical="center"/>
      <protection locked="0"/>
    </xf>
    <xf numFmtId="0" fontId="103" fillId="0" borderId="0" xfId="0" applyFont="1" applyAlignment="1" applyProtection="1">
      <alignment horizontal="center" vertical="center"/>
      <protection locked="0"/>
    </xf>
    <xf numFmtId="2" fontId="84" fillId="0" borderId="0" xfId="0" applyNumberFormat="1" applyFont="1" applyBorder="1" applyAlignment="1">
      <alignment horizontal="center" vertical="center"/>
    </xf>
    <xf numFmtId="1" fontId="103" fillId="0" borderId="0" xfId="0" applyNumberFormat="1" applyFont="1" applyBorder="1" applyAlignment="1">
      <alignment horizontal="center" vertical="center"/>
    </xf>
    <xf numFmtId="0" fontId="70" fillId="0" borderId="0" xfId="0" applyFont="1" applyBorder="1" applyAlignment="1" applyProtection="1">
      <alignment horizontal="center" vertical="center"/>
      <protection locked="0"/>
    </xf>
    <xf numFmtId="14" fontId="48" fillId="7" borderId="41" xfId="0" applyNumberFormat="1" applyFont="1" applyFill="1" applyBorder="1" applyAlignment="1" applyProtection="1">
      <alignment horizontal="center" wrapText="1"/>
      <protection hidden="1"/>
    </xf>
    <xf numFmtId="164" fontId="85" fillId="7" borderId="21" xfId="0" applyNumberFormat="1" applyFont="1" applyFill="1" applyBorder="1" applyAlignment="1" applyProtection="1">
      <alignment horizontal="center" vertical="center" shrinkToFit="1"/>
      <protection hidden="1"/>
    </xf>
    <xf numFmtId="0" fontId="40" fillId="2" borderId="7" xfId="0" applyFont="1" applyFill="1" applyBorder="1" applyAlignment="1" applyProtection="1">
      <alignment horizontal="center" vertical="center"/>
      <protection locked="0" hidden="1"/>
    </xf>
    <xf numFmtId="0" fontId="37" fillId="4" borderId="1" xfId="0" applyFont="1" applyFill="1" applyBorder="1" applyAlignment="1">
      <alignment horizontal="center" vertical="center"/>
    </xf>
    <xf numFmtId="0" fontId="37" fillId="4" borderId="2" xfId="0" applyFont="1" applyFill="1" applyBorder="1" applyAlignment="1">
      <alignment horizontal="center" vertical="center"/>
    </xf>
    <xf numFmtId="0" fontId="37" fillId="4" borderId="3" xfId="0" applyFont="1" applyFill="1" applyBorder="1" applyAlignment="1">
      <alignment horizontal="center" vertical="center"/>
    </xf>
    <xf numFmtId="0" fontId="41" fillId="3" borderId="1"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36" fillId="0" borderId="62" xfId="0" applyFont="1" applyBorder="1" applyAlignment="1" applyProtection="1">
      <alignment horizontal="left" vertical="top" wrapText="1"/>
      <protection locked="0" hidden="1"/>
    </xf>
    <xf numFmtId="0" fontId="36" fillId="0" borderId="39" xfId="0" applyFont="1" applyBorder="1" applyAlignment="1" applyProtection="1">
      <alignment horizontal="left" vertical="top" wrapText="1"/>
      <protection locked="0" hidden="1"/>
    </xf>
    <xf numFmtId="0" fontId="36" fillId="0" borderId="41" xfId="0" applyFont="1" applyBorder="1" applyAlignment="1" applyProtection="1">
      <alignment horizontal="left" vertical="top" wrapText="1"/>
      <protection locked="0" hidden="1"/>
    </xf>
    <xf numFmtId="0" fontId="36" fillId="0" borderId="4" xfId="0" applyFont="1" applyBorder="1" applyAlignment="1" applyProtection="1">
      <alignment horizontal="left" vertical="top" wrapText="1"/>
      <protection locked="0" hidden="1"/>
    </xf>
    <xf numFmtId="0" fontId="36" fillId="0" borderId="0" xfId="0" applyFont="1" applyBorder="1" applyAlignment="1" applyProtection="1">
      <alignment horizontal="left" vertical="top" wrapText="1"/>
      <protection locked="0" hidden="1"/>
    </xf>
    <xf numFmtId="0" fontId="36" fillId="0" borderId="5" xfId="0" applyFont="1" applyBorder="1" applyAlignment="1" applyProtection="1">
      <alignment horizontal="left" vertical="top" wrapText="1"/>
      <protection locked="0" hidden="1"/>
    </xf>
    <xf numFmtId="0" fontId="36" fillId="0" borderId="6" xfId="0" applyFont="1" applyBorder="1" applyAlignment="1" applyProtection="1">
      <alignment horizontal="left" vertical="top" wrapText="1"/>
      <protection locked="0" hidden="1"/>
    </xf>
    <xf numFmtId="0" fontId="36" fillId="0" borderId="7" xfId="0" applyFont="1" applyBorder="1" applyAlignment="1" applyProtection="1">
      <alignment horizontal="left" vertical="top" wrapText="1"/>
      <protection locked="0" hidden="1"/>
    </xf>
    <xf numFmtId="0" fontId="36" fillId="0" borderId="8" xfId="0" applyFont="1" applyBorder="1" applyAlignment="1" applyProtection="1">
      <alignment horizontal="left" vertical="top" wrapText="1"/>
      <protection locked="0" hidden="1"/>
    </xf>
    <xf numFmtId="0" fontId="36" fillId="7" borderId="1" xfId="0" applyFont="1" applyFill="1" applyBorder="1" applyAlignment="1">
      <alignment horizontal="center" vertical="center"/>
    </xf>
    <xf numFmtId="0" fontId="36" fillId="7" borderId="2" xfId="0" applyFont="1" applyFill="1" applyBorder="1" applyAlignment="1">
      <alignment horizontal="center" vertical="center"/>
    </xf>
    <xf numFmtId="0" fontId="36" fillId="0" borderId="2" xfId="0" applyFont="1" applyBorder="1" applyAlignment="1" applyProtection="1">
      <alignment horizontal="center" vertical="center"/>
      <protection locked="0" hidden="1"/>
    </xf>
    <xf numFmtId="0" fontId="37" fillId="7" borderId="1" xfId="0" applyFont="1" applyFill="1" applyBorder="1" applyAlignment="1">
      <alignment horizontal="center" vertical="center"/>
    </xf>
    <xf numFmtId="0" fontId="37" fillId="7" borderId="2" xfId="0" applyFont="1" applyFill="1" applyBorder="1" applyAlignment="1">
      <alignment horizontal="center" vertical="center"/>
    </xf>
    <xf numFmtId="0" fontId="37" fillId="7" borderId="3"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38" fillId="2" borderId="2" xfId="0" applyFont="1" applyFill="1" applyBorder="1" applyAlignment="1" applyProtection="1">
      <alignment horizontal="center" vertical="center"/>
      <protection locked="0" hidden="1"/>
    </xf>
    <xf numFmtId="0" fontId="38" fillId="2" borderId="3" xfId="0" applyFont="1" applyFill="1" applyBorder="1" applyAlignment="1" applyProtection="1">
      <alignment horizontal="center" vertical="center"/>
      <protection locked="0" hidden="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4" fillId="10" borderId="56" xfId="0" applyFont="1" applyFill="1" applyBorder="1" applyAlignment="1">
      <alignment horizontal="center" vertical="center"/>
    </xf>
    <xf numFmtId="0" fontId="14" fillId="10" borderId="53" xfId="0" applyFont="1" applyFill="1" applyBorder="1" applyAlignment="1">
      <alignment horizontal="center" vertical="center"/>
    </xf>
    <xf numFmtId="0" fontId="14" fillId="10" borderId="52" xfId="0" applyFont="1" applyFill="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9" fillId="5" borderId="0" xfId="0" applyFont="1" applyFill="1" applyAlignment="1">
      <alignment horizontal="center"/>
    </xf>
    <xf numFmtId="0" fontId="5" fillId="0" borderId="23" xfId="0" applyFont="1" applyBorder="1" applyAlignment="1" applyProtection="1">
      <alignment horizontal="center" vertical="center" shrinkToFit="1"/>
      <protection locked="0"/>
    </xf>
    <xf numFmtId="0" fontId="5" fillId="0" borderId="46"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9" borderId="23" xfId="0" applyFont="1" applyFill="1" applyBorder="1" applyAlignment="1" applyProtection="1">
      <alignment horizontal="center" vertical="center" shrinkToFit="1"/>
      <protection locked="0"/>
    </xf>
    <xf numFmtId="0" fontId="5" fillId="9" borderId="46" xfId="0" applyFont="1" applyFill="1" applyBorder="1" applyAlignment="1" applyProtection="1">
      <alignment horizontal="center" vertical="center" shrinkToFit="1"/>
      <protection locked="0"/>
    </xf>
    <xf numFmtId="0" fontId="5" fillId="9" borderId="20" xfId="0" applyFont="1" applyFill="1" applyBorder="1" applyAlignment="1" applyProtection="1">
      <alignment horizontal="center" vertical="center" shrinkToFit="1"/>
      <protection locked="0"/>
    </xf>
    <xf numFmtId="0" fontId="5" fillId="6" borderId="23" xfId="0" applyFont="1" applyFill="1" applyBorder="1" applyAlignment="1" applyProtection="1">
      <alignment horizontal="center" vertical="center" shrinkToFit="1"/>
      <protection hidden="1"/>
    </xf>
    <xf numFmtId="0" fontId="5" fillId="6" borderId="46" xfId="0" applyFont="1" applyFill="1" applyBorder="1" applyAlignment="1" applyProtection="1">
      <alignment horizontal="center" vertical="center" shrinkToFit="1"/>
      <protection hidden="1"/>
    </xf>
    <xf numFmtId="0" fontId="5" fillId="6" borderId="20" xfId="0" applyFont="1" applyFill="1" applyBorder="1" applyAlignment="1" applyProtection="1">
      <alignment horizontal="center" vertical="center" shrinkToFit="1"/>
      <protection hidden="1"/>
    </xf>
    <xf numFmtId="0" fontId="5" fillId="6" borderId="1" xfId="0" applyFont="1" applyFill="1" applyBorder="1" applyAlignment="1" applyProtection="1">
      <alignment horizontal="center" vertical="center" shrinkToFit="1"/>
      <protection hidden="1"/>
    </xf>
    <xf numFmtId="0" fontId="5" fillId="6" borderId="2" xfId="0" applyFont="1" applyFill="1" applyBorder="1" applyAlignment="1" applyProtection="1">
      <alignment horizontal="center" vertical="center" shrinkToFit="1"/>
      <protection hidden="1"/>
    </xf>
    <xf numFmtId="0" fontId="5" fillId="3" borderId="2" xfId="0" applyFont="1" applyFill="1" applyBorder="1" applyAlignment="1" applyProtection="1">
      <alignment horizontal="center" vertical="center" shrinkToFit="1"/>
      <protection locked="0" hidden="1"/>
    </xf>
    <xf numFmtId="0" fontId="5" fillId="3" borderId="3" xfId="0" applyFont="1" applyFill="1" applyBorder="1" applyAlignment="1" applyProtection="1">
      <alignment horizontal="center" vertical="center" shrinkToFit="1"/>
      <protection locked="0" hidden="1"/>
    </xf>
    <xf numFmtId="0" fontId="10" fillId="3" borderId="1" xfId="0" applyFont="1" applyFill="1" applyBorder="1" applyAlignment="1" applyProtection="1">
      <alignment horizontal="center" vertical="center" shrinkToFit="1"/>
      <protection locked="0"/>
    </xf>
    <xf numFmtId="0" fontId="10" fillId="3" borderId="2" xfId="0" applyFont="1" applyFill="1" applyBorder="1" applyAlignment="1" applyProtection="1">
      <alignment horizontal="center" vertical="center" shrinkToFit="1"/>
      <protection locked="0"/>
    </xf>
    <xf numFmtId="0" fontId="22" fillId="0" borderId="0" xfId="0" applyFont="1" applyAlignment="1" applyProtection="1">
      <alignment horizontal="center" vertical="center" shrinkToFit="1"/>
      <protection hidden="1"/>
    </xf>
    <xf numFmtId="0" fontId="5" fillId="3" borderId="2" xfId="0" applyFont="1" applyFill="1" applyBorder="1" applyAlignment="1" applyProtection="1">
      <alignment horizontal="center" vertical="center" shrinkToFit="1"/>
      <protection locked="0"/>
    </xf>
    <xf numFmtId="0" fontId="5" fillId="3" borderId="3" xfId="0" applyFont="1" applyFill="1" applyBorder="1" applyAlignment="1" applyProtection="1">
      <alignment horizontal="center" vertical="center" shrinkToFit="1"/>
      <protection locked="0"/>
    </xf>
    <xf numFmtId="14" fontId="5" fillId="3" borderId="2" xfId="0" applyNumberFormat="1" applyFont="1" applyFill="1" applyBorder="1" applyAlignment="1" applyProtection="1">
      <alignment horizontal="center" vertical="center" shrinkToFit="1"/>
      <protection locked="0"/>
    </xf>
    <xf numFmtId="14" fontId="5" fillId="3" borderId="3" xfId="0" applyNumberFormat="1" applyFont="1" applyFill="1" applyBorder="1" applyAlignment="1" applyProtection="1">
      <alignment horizontal="center" vertical="center" shrinkToFit="1"/>
      <protection locked="0"/>
    </xf>
    <xf numFmtId="165" fontId="10" fillId="6" borderId="1" xfId="0" applyNumberFormat="1" applyFont="1" applyFill="1" applyBorder="1" applyAlignment="1" applyProtection="1">
      <alignment horizontal="center" vertical="center" shrinkToFit="1"/>
      <protection hidden="1"/>
    </xf>
    <xf numFmtId="165" fontId="10" fillId="6" borderId="2" xfId="0" applyNumberFormat="1" applyFont="1" applyFill="1" applyBorder="1" applyAlignment="1" applyProtection="1">
      <alignment horizontal="center" vertical="center" shrinkToFit="1"/>
      <protection hidden="1"/>
    </xf>
    <xf numFmtId="165" fontId="10" fillId="6" borderId="3" xfId="0" applyNumberFormat="1" applyFont="1" applyFill="1" applyBorder="1" applyAlignment="1" applyProtection="1">
      <alignment horizontal="center" vertical="center" shrinkToFit="1"/>
      <protection hidden="1"/>
    </xf>
    <xf numFmtId="0" fontId="31" fillId="0" borderId="54" xfId="2" applyFont="1" applyBorder="1" applyAlignment="1" applyProtection="1">
      <alignment horizontal="center" vertical="center" wrapText="1"/>
      <protection hidden="1"/>
    </xf>
    <xf numFmtId="0" fontId="25" fillId="0" borderId="64" xfId="2" applyFont="1" applyBorder="1" applyAlignment="1" applyProtection="1">
      <alignment horizontal="center" vertical="center"/>
      <protection hidden="1"/>
    </xf>
    <xf numFmtId="0" fontId="25" fillId="0" borderId="40" xfId="2" applyFont="1" applyBorder="1" applyAlignment="1" applyProtection="1">
      <alignment horizontal="center" vertical="center" textRotation="90"/>
      <protection hidden="1"/>
    </xf>
    <xf numFmtId="0" fontId="25" fillId="0" borderId="58" xfId="2" applyFont="1" applyBorder="1" applyAlignment="1" applyProtection="1">
      <alignment horizontal="center" vertical="center" textRotation="90"/>
      <protection hidden="1"/>
    </xf>
    <xf numFmtId="0" fontId="32" fillId="0" borderId="27" xfId="2" applyFont="1" applyBorder="1" applyAlignment="1" applyProtection="1">
      <alignment horizontal="center" vertical="center" wrapText="1"/>
      <protection hidden="1"/>
    </xf>
    <xf numFmtId="0" fontId="32" fillId="0" borderId="71" xfId="2" applyFont="1" applyBorder="1" applyAlignment="1" applyProtection="1">
      <alignment horizontal="center" vertical="center" wrapText="1"/>
      <protection hidden="1"/>
    </xf>
    <xf numFmtId="0" fontId="32" fillId="0" borderId="29" xfId="2" applyFont="1" applyBorder="1" applyAlignment="1" applyProtection="1">
      <alignment horizontal="center" vertical="center" wrapText="1"/>
      <protection hidden="1"/>
    </xf>
    <xf numFmtId="0" fontId="32" fillId="0" borderId="51" xfId="2" applyFont="1" applyBorder="1" applyAlignment="1" applyProtection="1">
      <alignment horizontal="center" vertical="center" wrapText="1"/>
      <protection hidden="1"/>
    </xf>
    <xf numFmtId="0" fontId="25" fillId="0" borderId="36" xfId="2" applyFont="1" applyBorder="1" applyAlignment="1" applyProtection="1">
      <alignment horizontal="center" vertical="center"/>
      <protection hidden="1"/>
    </xf>
    <xf numFmtId="0" fontId="25" fillId="0" borderId="49" xfId="2" applyFont="1" applyBorder="1" applyAlignment="1" applyProtection="1">
      <alignment horizontal="center" vertical="center"/>
      <protection hidden="1"/>
    </xf>
    <xf numFmtId="0" fontId="25" fillId="0" borderId="63" xfId="2" applyFont="1" applyBorder="1" applyAlignment="1" applyProtection="1">
      <alignment horizontal="center" vertical="center"/>
      <protection hidden="1"/>
    </xf>
    <xf numFmtId="0" fontId="25" fillId="0" borderId="35" xfId="2" applyFont="1" applyBorder="1" applyAlignment="1" applyProtection="1">
      <alignment horizontal="center" vertical="center"/>
      <protection hidden="1"/>
    </xf>
    <xf numFmtId="0" fontId="25" fillId="0" borderId="37" xfId="2" applyFont="1" applyBorder="1" applyAlignment="1" applyProtection="1">
      <alignment horizontal="center" vertical="center" textRotation="90"/>
      <protection hidden="1"/>
    </xf>
    <xf numFmtId="0" fontId="25" fillId="0" borderId="25" xfId="2" applyFont="1" applyBorder="1" applyAlignment="1" applyProtection="1">
      <alignment horizontal="center" vertical="center" textRotation="90"/>
      <protection hidden="1"/>
    </xf>
    <xf numFmtId="0" fontId="25" fillId="0" borderId="77" xfId="2" applyFont="1" applyBorder="1" applyAlignment="1" applyProtection="1">
      <alignment horizontal="center" vertical="center"/>
      <protection hidden="1"/>
    </xf>
    <xf numFmtId="0" fontId="25" fillId="0" borderId="73" xfId="2" applyFont="1" applyBorder="1" applyAlignment="1" applyProtection="1">
      <alignment horizontal="center" vertical="center"/>
      <protection hidden="1"/>
    </xf>
    <xf numFmtId="0" fontId="25" fillId="0" borderId="78" xfId="2" applyFont="1" applyBorder="1" applyAlignment="1" applyProtection="1">
      <alignment horizontal="center" vertical="center"/>
      <protection hidden="1"/>
    </xf>
    <xf numFmtId="0" fontId="25" fillId="0" borderId="74" xfId="2" applyFont="1" applyBorder="1" applyAlignment="1" applyProtection="1">
      <alignment horizontal="center" vertical="center"/>
      <protection hidden="1"/>
    </xf>
    <xf numFmtId="0" fontId="25" fillId="0" borderId="37" xfId="2" applyFont="1" applyFill="1" applyBorder="1" applyAlignment="1" applyProtection="1">
      <alignment horizontal="center" vertical="center"/>
      <protection hidden="1"/>
    </xf>
    <xf numFmtId="0" fontId="25" fillId="0" borderId="25" xfId="2" applyFont="1" applyFill="1" applyBorder="1" applyAlignment="1" applyProtection="1">
      <alignment horizontal="center" vertical="center"/>
      <protection hidden="1"/>
    </xf>
    <xf numFmtId="0" fontId="25" fillId="0" borderId="26" xfId="2" applyFont="1" applyFill="1" applyBorder="1" applyAlignment="1" applyProtection="1">
      <alignment horizontal="center" vertical="center"/>
      <protection hidden="1"/>
    </xf>
    <xf numFmtId="0" fontId="25" fillId="0" borderId="68" xfId="2" applyFont="1" applyBorder="1" applyAlignment="1" applyProtection="1">
      <alignment horizontal="center" vertical="center"/>
      <protection hidden="1"/>
    </xf>
    <xf numFmtId="0" fontId="25" fillId="0" borderId="63" xfId="2" applyFont="1" applyFill="1" applyBorder="1" applyAlignment="1" applyProtection="1">
      <alignment horizontal="center" vertical="center"/>
      <protection hidden="1"/>
    </xf>
    <xf numFmtId="0" fontId="25" fillId="0" borderId="64" xfId="2" applyFont="1" applyFill="1" applyBorder="1" applyAlignment="1" applyProtection="1">
      <alignment horizontal="center" vertical="center"/>
      <protection hidden="1"/>
    </xf>
    <xf numFmtId="0" fontId="25" fillId="0" borderId="68" xfId="2" applyFont="1" applyFill="1" applyBorder="1" applyAlignment="1" applyProtection="1">
      <alignment horizontal="center" vertical="center"/>
      <protection hidden="1"/>
    </xf>
    <xf numFmtId="0" fontId="25" fillId="13" borderId="81" xfId="2" applyFont="1" applyFill="1" applyBorder="1" applyAlignment="1" applyProtection="1">
      <alignment horizontal="center" vertical="center" shrinkToFit="1"/>
      <protection locked="0"/>
    </xf>
    <xf numFmtId="0" fontId="25" fillId="13" borderId="83" xfId="2" applyFont="1" applyFill="1" applyBorder="1" applyAlignment="1" applyProtection="1">
      <alignment horizontal="center" vertical="center" shrinkToFit="1"/>
      <protection locked="0"/>
    </xf>
    <xf numFmtId="0" fontId="25" fillId="13" borderId="82" xfId="2" applyFont="1" applyFill="1" applyBorder="1" applyAlignment="1" applyProtection="1">
      <alignment horizontal="center" vertical="center" shrinkToFit="1"/>
      <protection locked="0"/>
    </xf>
    <xf numFmtId="0" fontId="25" fillId="13" borderId="84" xfId="2" applyFont="1" applyFill="1" applyBorder="1" applyAlignment="1" applyProtection="1">
      <alignment horizontal="center" vertical="center" shrinkToFit="1"/>
      <protection locked="0"/>
    </xf>
    <xf numFmtId="1" fontId="25" fillId="13" borderId="81" xfId="2" applyNumberFormat="1" applyFont="1" applyFill="1" applyBorder="1" applyAlignment="1" applyProtection="1">
      <alignment horizontal="center" vertical="center" shrinkToFit="1"/>
      <protection locked="0"/>
    </xf>
    <xf numFmtId="1" fontId="25" fillId="13" borderId="83" xfId="2" applyNumberFormat="1" applyFont="1" applyFill="1" applyBorder="1" applyAlignment="1" applyProtection="1">
      <alignment horizontal="center" vertical="center" shrinkToFit="1"/>
      <protection locked="0"/>
    </xf>
    <xf numFmtId="167" fontId="24" fillId="2" borderId="76" xfId="2" applyNumberFormat="1" applyFont="1" applyFill="1" applyBorder="1" applyAlignment="1" applyProtection="1">
      <alignment horizontal="center" vertical="center" shrinkToFit="1"/>
      <protection hidden="1"/>
    </xf>
    <xf numFmtId="167" fontId="24" fillId="2" borderId="59" xfId="2" applyNumberFormat="1" applyFont="1" applyFill="1" applyBorder="1" applyAlignment="1" applyProtection="1">
      <alignment horizontal="center" vertical="center" shrinkToFit="1"/>
      <protection hidden="1"/>
    </xf>
    <xf numFmtId="0" fontId="25" fillId="0" borderId="28" xfId="2" applyFont="1" applyBorder="1" applyAlignment="1" applyProtection="1">
      <alignment horizontal="center" vertical="center" shrinkToFit="1"/>
      <protection hidden="1"/>
    </xf>
    <xf numFmtId="0" fontId="25" fillId="0" borderId="30" xfId="2" applyFont="1" applyBorder="1" applyAlignment="1" applyProtection="1">
      <alignment horizontal="center" vertical="center" shrinkToFit="1"/>
      <protection hidden="1"/>
    </xf>
    <xf numFmtId="0" fontId="32" fillId="0" borderId="40" xfId="2" applyFont="1" applyBorder="1" applyAlignment="1" applyProtection="1">
      <alignment horizontal="center" vertical="center"/>
      <protection hidden="1"/>
    </xf>
    <xf numFmtId="0" fontId="32" fillId="0" borderId="58" xfId="2" applyFont="1" applyBorder="1" applyAlignment="1" applyProtection="1">
      <alignment horizontal="center" vertical="center"/>
      <protection hidden="1"/>
    </xf>
    <xf numFmtId="0" fontId="32" fillId="0" borderId="65" xfId="2" applyFont="1" applyBorder="1" applyAlignment="1" applyProtection="1">
      <alignment horizontal="center" vertical="center"/>
      <protection hidden="1"/>
    </xf>
    <xf numFmtId="164" fontId="32" fillId="0" borderId="27" xfId="2" applyNumberFormat="1" applyFont="1" applyBorder="1" applyAlignment="1" applyProtection="1">
      <alignment horizontal="center" vertical="center"/>
      <protection hidden="1"/>
    </xf>
    <xf numFmtId="164" fontId="32" fillId="0" borderId="71" xfId="2" applyNumberFormat="1" applyFont="1" applyBorder="1" applyAlignment="1" applyProtection="1">
      <alignment horizontal="center" vertical="center"/>
      <protection hidden="1"/>
    </xf>
    <xf numFmtId="164" fontId="32" fillId="0" borderId="29" xfId="2" applyNumberFormat="1" applyFont="1" applyBorder="1" applyAlignment="1" applyProtection="1">
      <alignment horizontal="center" vertical="center"/>
      <protection hidden="1"/>
    </xf>
    <xf numFmtId="164" fontId="32" fillId="0" borderId="51" xfId="2" applyNumberFormat="1" applyFont="1" applyBorder="1" applyAlignment="1" applyProtection="1">
      <alignment horizontal="center" vertical="center"/>
      <protection hidden="1"/>
    </xf>
    <xf numFmtId="164" fontId="31" fillId="0" borderId="4" xfId="2" applyNumberFormat="1" applyFont="1" applyBorder="1" applyAlignment="1" applyProtection="1">
      <alignment horizontal="center" vertical="center"/>
      <protection hidden="1"/>
    </xf>
    <xf numFmtId="164" fontId="31" fillId="0" borderId="6" xfId="2" applyNumberFormat="1" applyFont="1" applyBorder="1" applyAlignment="1" applyProtection="1">
      <alignment horizontal="center" vertical="center"/>
      <protection hidden="1"/>
    </xf>
    <xf numFmtId="0" fontId="27" fillId="2" borderId="60" xfId="2" applyFont="1" applyFill="1" applyBorder="1" applyAlignment="1" applyProtection="1">
      <alignment horizontal="center" shrinkToFit="1"/>
      <protection hidden="1"/>
    </xf>
    <xf numFmtId="0" fontId="27" fillId="2" borderId="67" xfId="2" applyFont="1" applyFill="1" applyBorder="1" applyAlignment="1" applyProtection="1">
      <alignment horizontal="center" shrinkToFit="1"/>
      <protection hidden="1"/>
    </xf>
    <xf numFmtId="0" fontId="25" fillId="13" borderId="87" xfId="2" applyFont="1" applyFill="1" applyBorder="1" applyAlignment="1" applyProtection="1">
      <alignment horizontal="center" vertical="center" shrinkToFit="1"/>
      <protection locked="0"/>
    </xf>
    <xf numFmtId="164" fontId="25" fillId="13" borderId="83" xfId="2" applyNumberFormat="1" applyFont="1" applyFill="1" applyBorder="1" applyAlignment="1" applyProtection="1">
      <alignment horizontal="center" vertical="center" shrinkToFit="1"/>
      <protection hidden="1"/>
    </xf>
    <xf numFmtId="164" fontId="25" fillId="13" borderId="86" xfId="2" applyNumberFormat="1" applyFont="1" applyFill="1" applyBorder="1" applyAlignment="1" applyProtection="1">
      <alignment horizontal="center" vertical="center" shrinkToFit="1"/>
      <protection hidden="1"/>
    </xf>
    <xf numFmtId="0" fontId="25" fillId="13" borderId="5" xfId="2" applyFont="1" applyFill="1" applyBorder="1" applyAlignment="1" applyProtection="1">
      <alignment horizontal="center" vertical="center" shrinkToFit="1"/>
      <protection locked="0"/>
    </xf>
    <xf numFmtId="0" fontId="25" fillId="13" borderId="82" xfId="2" applyFont="1" applyFill="1" applyBorder="1" applyAlignment="1" applyProtection="1">
      <alignment horizontal="center" vertical="center" shrinkToFit="1"/>
      <protection hidden="1"/>
    </xf>
    <xf numFmtId="0" fontId="25" fillId="13" borderId="84" xfId="2" applyFont="1" applyFill="1" applyBorder="1" applyAlignment="1" applyProtection="1">
      <alignment horizontal="center" vertical="center" shrinkToFit="1"/>
      <protection hidden="1"/>
    </xf>
    <xf numFmtId="0" fontId="25" fillId="13" borderId="62" xfId="2" applyFont="1" applyFill="1" applyBorder="1" applyAlignment="1" applyProtection="1">
      <alignment horizontal="center" vertical="center" shrinkToFit="1"/>
      <protection locked="0"/>
    </xf>
    <xf numFmtId="0" fontId="25" fillId="13" borderId="4" xfId="2" applyFont="1" applyFill="1" applyBorder="1" applyAlignment="1" applyProtection="1">
      <alignment horizontal="center" vertical="center" shrinkToFit="1"/>
      <protection locked="0"/>
    </xf>
    <xf numFmtId="0" fontId="25" fillId="13" borderId="41" xfId="2" applyFont="1" applyFill="1" applyBorder="1" applyAlignment="1" applyProtection="1">
      <alignment horizontal="center" vertical="center" shrinkToFit="1"/>
      <protection hidden="1"/>
    </xf>
    <xf numFmtId="0" fontId="25" fillId="13" borderId="5" xfId="2" applyFont="1" applyFill="1" applyBorder="1" applyAlignment="1" applyProtection="1">
      <alignment horizontal="center" vertical="center" shrinkToFit="1"/>
      <protection hidden="1"/>
    </xf>
    <xf numFmtId="164" fontId="25" fillId="13" borderId="4" xfId="2" applyNumberFormat="1" applyFont="1" applyFill="1" applyBorder="1" applyAlignment="1" applyProtection="1">
      <alignment horizontal="center" vertical="center" shrinkToFit="1"/>
      <protection hidden="1"/>
    </xf>
    <xf numFmtId="164" fontId="25" fillId="13" borderId="6" xfId="2" applyNumberFormat="1" applyFont="1" applyFill="1" applyBorder="1" applyAlignment="1" applyProtection="1">
      <alignment horizontal="center" vertical="center" shrinkToFit="1"/>
      <protection hidden="1"/>
    </xf>
    <xf numFmtId="0" fontId="25" fillId="13" borderId="8" xfId="2" applyFont="1" applyFill="1" applyBorder="1" applyAlignment="1" applyProtection="1">
      <alignment horizontal="center" vertical="center" shrinkToFit="1"/>
      <protection locked="0"/>
    </xf>
    <xf numFmtId="0" fontId="25" fillId="0" borderId="22" xfId="2" applyFont="1" applyBorder="1" applyAlignment="1" applyProtection="1">
      <alignment horizontal="center" vertical="center" shrinkToFit="1"/>
      <protection hidden="1"/>
    </xf>
    <xf numFmtId="0" fontId="25" fillId="0" borderId="33" xfId="2" applyFont="1" applyBorder="1" applyAlignment="1" applyProtection="1">
      <alignment horizontal="center" vertical="center" shrinkToFit="1"/>
      <protection hidden="1"/>
    </xf>
    <xf numFmtId="0" fontId="25" fillId="13" borderId="41" xfId="2" applyFont="1" applyFill="1" applyBorder="1" applyAlignment="1" applyProtection="1">
      <alignment horizontal="center" vertical="center" shrinkToFit="1"/>
      <protection locked="0"/>
    </xf>
    <xf numFmtId="0" fontId="25" fillId="4" borderId="0" xfId="2" applyFont="1" applyFill="1" applyBorder="1" applyAlignment="1" applyProtection="1">
      <alignment horizontal="center" vertical="center"/>
      <protection hidden="1"/>
    </xf>
    <xf numFmtId="0" fontId="25" fillId="4" borderId="7" xfId="2" applyFont="1" applyFill="1" applyBorder="1" applyAlignment="1" applyProtection="1">
      <alignment horizontal="center" vertical="center"/>
      <protection hidden="1"/>
    </xf>
    <xf numFmtId="0" fontId="25" fillId="4" borderId="5" xfId="2" applyFont="1" applyFill="1" applyBorder="1" applyAlignment="1" applyProtection="1">
      <alignment horizontal="center" vertical="center" wrapText="1"/>
      <protection hidden="1"/>
    </xf>
    <xf numFmtId="0" fontId="25" fillId="4" borderId="8" xfId="2" applyFont="1" applyFill="1" applyBorder="1" applyAlignment="1" applyProtection="1">
      <alignment horizontal="center" vertical="center" wrapText="1"/>
      <protection hidden="1"/>
    </xf>
    <xf numFmtId="0" fontId="27" fillId="2" borderId="81" xfId="2" applyFont="1" applyFill="1" applyBorder="1" applyAlignment="1" applyProtection="1">
      <alignment horizontal="center" vertical="center" shrinkToFit="1"/>
      <protection hidden="1"/>
    </xf>
    <xf numFmtId="0" fontId="27" fillId="2" borderId="83" xfId="2" applyFont="1" applyFill="1" applyBorder="1" applyAlignment="1" applyProtection="1">
      <alignment horizontal="center" vertical="center" shrinkToFit="1"/>
      <protection hidden="1"/>
    </xf>
    <xf numFmtId="0" fontId="27" fillId="2" borderId="76" xfId="2" applyFont="1" applyFill="1" applyBorder="1" applyAlignment="1" applyProtection="1">
      <alignment horizontal="center" vertical="center" wrapText="1" shrinkToFit="1"/>
      <protection hidden="1"/>
    </xf>
    <xf numFmtId="0" fontId="27" fillId="2" borderId="59" xfId="2" applyFont="1" applyFill="1" applyBorder="1" applyAlignment="1" applyProtection="1">
      <alignment horizontal="center" vertical="center" wrapText="1" shrinkToFit="1"/>
      <protection hidden="1"/>
    </xf>
    <xf numFmtId="0" fontId="27" fillId="2" borderId="82" xfId="2" applyFont="1" applyFill="1" applyBorder="1" applyAlignment="1" applyProtection="1">
      <alignment horizontal="center" vertical="center" shrinkToFit="1"/>
      <protection hidden="1"/>
    </xf>
    <xf numFmtId="0" fontId="27" fillId="2" borderId="84" xfId="2" applyFont="1" applyFill="1" applyBorder="1" applyAlignment="1" applyProtection="1">
      <alignment horizontal="center" vertical="center" shrinkToFit="1"/>
      <protection hidden="1"/>
    </xf>
    <xf numFmtId="0" fontId="27" fillId="5" borderId="85" xfId="2" applyFont="1" applyFill="1" applyBorder="1" applyAlignment="1" applyProtection="1">
      <alignment horizontal="center" vertical="center" shrinkToFit="1"/>
      <protection hidden="1"/>
    </xf>
    <xf numFmtId="164" fontId="25" fillId="13" borderId="90" xfId="2" applyNumberFormat="1" applyFont="1" applyFill="1" applyBorder="1" applyAlignment="1" applyProtection="1">
      <alignment horizontal="center" vertical="center" shrinkToFit="1"/>
      <protection hidden="1"/>
    </xf>
    <xf numFmtId="0" fontId="25" fillId="13" borderId="91" xfId="2" applyFont="1" applyFill="1" applyBorder="1" applyAlignment="1" applyProtection="1">
      <alignment horizontal="center" vertical="center" shrinkToFit="1"/>
      <protection locked="0"/>
    </xf>
    <xf numFmtId="0" fontId="25" fillId="4" borderId="41" xfId="2" applyFont="1" applyFill="1" applyBorder="1" applyAlignment="1" applyProtection="1">
      <alignment horizontal="center" vertical="center" wrapText="1"/>
      <protection locked="0"/>
    </xf>
    <xf numFmtId="0" fontId="25" fillId="4" borderId="5" xfId="2" applyFont="1" applyFill="1" applyBorder="1" applyAlignment="1" applyProtection="1">
      <alignment horizontal="center" vertical="center" wrapText="1"/>
      <protection locked="0"/>
    </xf>
    <xf numFmtId="0" fontId="27" fillId="2" borderId="87" xfId="2" applyFont="1" applyFill="1" applyBorder="1" applyAlignment="1" applyProtection="1">
      <alignment horizontal="center" vertical="center" shrinkToFit="1"/>
      <protection hidden="1"/>
    </xf>
    <xf numFmtId="0" fontId="27" fillId="2" borderId="85" xfId="2" applyFont="1" applyFill="1" applyBorder="1" applyAlignment="1" applyProtection="1">
      <alignment horizontal="center" vertical="center" shrinkToFit="1"/>
      <protection hidden="1"/>
    </xf>
    <xf numFmtId="0" fontId="27" fillId="2" borderId="90" xfId="2" applyFont="1" applyFill="1" applyBorder="1" applyAlignment="1" applyProtection="1">
      <alignment horizontal="center" vertical="center" shrinkToFit="1"/>
      <protection hidden="1"/>
    </xf>
    <xf numFmtId="0" fontId="25" fillId="4" borderId="70" xfId="2" applyFont="1" applyFill="1" applyBorder="1" applyAlignment="1" applyProtection="1">
      <alignment horizontal="center" vertical="center" shrinkToFit="1"/>
      <protection hidden="1"/>
    </xf>
    <xf numFmtId="0" fontId="25" fillId="4" borderId="69" xfId="2" applyFont="1" applyFill="1" applyBorder="1" applyAlignment="1" applyProtection="1">
      <alignment horizontal="center" vertical="center" shrinkToFit="1"/>
      <protection hidden="1"/>
    </xf>
    <xf numFmtId="0" fontId="27" fillId="2" borderId="72" xfId="2" applyFont="1" applyFill="1" applyBorder="1" applyAlignment="1" applyProtection="1">
      <alignment vertical="center" shrinkToFit="1"/>
      <protection hidden="1"/>
    </xf>
    <xf numFmtId="0" fontId="27" fillId="2" borderId="60" xfId="2" applyFont="1" applyFill="1" applyBorder="1" applyAlignment="1" applyProtection="1">
      <alignment horizontal="center" vertical="center" shrinkToFit="1"/>
      <protection hidden="1"/>
    </xf>
    <xf numFmtId="0" fontId="27" fillId="2" borderId="59" xfId="2" applyFont="1" applyFill="1" applyBorder="1" applyAlignment="1" applyProtection="1">
      <alignment horizontal="center" vertical="center" shrinkToFit="1"/>
      <protection hidden="1"/>
    </xf>
    <xf numFmtId="0" fontId="27" fillId="2" borderId="91" xfId="2" applyFont="1" applyFill="1" applyBorder="1" applyAlignment="1" applyProtection="1">
      <alignment horizontal="center" vertical="center" shrinkToFit="1"/>
      <protection hidden="1"/>
    </xf>
    <xf numFmtId="0" fontId="27" fillId="2" borderId="28" xfId="2" applyFont="1" applyFill="1" applyBorder="1" applyAlignment="1" applyProtection="1">
      <alignment horizontal="center" vertical="center" shrinkToFit="1"/>
      <protection hidden="1"/>
    </xf>
    <xf numFmtId="0" fontId="27" fillId="2" borderId="30" xfId="2" applyFont="1" applyFill="1" applyBorder="1" applyAlignment="1" applyProtection="1">
      <alignment horizontal="center" vertical="center" shrinkToFit="1"/>
      <protection hidden="1"/>
    </xf>
    <xf numFmtId="0" fontId="27" fillId="2" borderId="54" xfId="2" applyFont="1" applyFill="1" applyBorder="1" applyAlignment="1" applyProtection="1">
      <alignment vertical="center" shrinkToFit="1"/>
      <protection hidden="1"/>
    </xf>
    <xf numFmtId="0" fontId="27" fillId="5" borderId="85" xfId="2" applyFont="1" applyFill="1" applyBorder="1" applyAlignment="1" applyProtection="1">
      <alignment horizontal="center" vertical="center" shrinkToFit="1"/>
      <protection locked="0"/>
    </xf>
    <xf numFmtId="0" fontId="27" fillId="2" borderId="67" xfId="2" applyFont="1" applyFill="1" applyBorder="1" applyAlignment="1" applyProtection="1">
      <alignment horizontal="center" vertical="center" shrinkToFit="1"/>
      <protection hidden="1"/>
    </xf>
    <xf numFmtId="0" fontId="25" fillId="4" borderId="80" xfId="2" applyFont="1" applyFill="1" applyBorder="1" applyAlignment="1" applyProtection="1">
      <alignment horizontal="center" vertical="center"/>
      <protection hidden="1"/>
    </xf>
    <xf numFmtId="0" fontId="25" fillId="4" borderId="79" xfId="2" applyFont="1" applyFill="1" applyBorder="1" applyAlignment="1" applyProtection="1">
      <alignment horizontal="center" vertical="center"/>
      <protection hidden="1"/>
    </xf>
    <xf numFmtId="0" fontId="25" fillId="13" borderId="92" xfId="2" applyFont="1" applyFill="1" applyBorder="1" applyAlignment="1" applyProtection="1">
      <alignment horizontal="center" vertical="center" shrinkToFit="1"/>
      <protection locked="0"/>
    </xf>
    <xf numFmtId="0" fontId="25" fillId="13" borderId="93" xfId="2" applyFont="1" applyFill="1" applyBorder="1" applyAlignment="1" applyProtection="1">
      <alignment horizontal="center" vertical="center" shrinkToFit="1"/>
      <protection locked="0"/>
    </xf>
    <xf numFmtId="0" fontId="25" fillId="2" borderId="61" xfId="2" applyFont="1" applyFill="1" applyBorder="1" applyAlignment="1" applyProtection="1">
      <alignment horizontal="center" shrinkToFit="1"/>
      <protection hidden="1"/>
    </xf>
    <xf numFmtId="0" fontId="25" fillId="2" borderId="66" xfId="2" applyFont="1" applyFill="1" applyBorder="1" applyAlignment="1" applyProtection="1">
      <alignment horizontal="center" shrinkToFit="1"/>
      <protection hidden="1"/>
    </xf>
    <xf numFmtId="0" fontId="27" fillId="2" borderId="86" xfId="2" applyFont="1" applyFill="1" applyBorder="1" applyAlignment="1" applyProtection="1">
      <alignment horizontal="center" vertical="center" shrinkToFit="1"/>
      <protection hidden="1"/>
    </xf>
    <xf numFmtId="0" fontId="25" fillId="4" borderId="36" xfId="2" applyFont="1" applyFill="1" applyBorder="1" applyAlignment="1" applyProtection="1">
      <alignment horizontal="center" vertical="center"/>
      <protection hidden="1"/>
    </xf>
    <xf numFmtId="0" fontId="25" fillId="4" borderId="54" xfId="2" applyFont="1" applyFill="1" applyBorder="1" applyAlignment="1" applyProtection="1">
      <alignment horizontal="center" vertical="center"/>
      <protection hidden="1"/>
    </xf>
    <xf numFmtId="0" fontId="25" fillId="4" borderId="55" xfId="2" applyFont="1" applyFill="1" applyBorder="1" applyAlignment="1" applyProtection="1">
      <alignment horizontal="center" vertical="center"/>
      <protection hidden="1"/>
    </xf>
    <xf numFmtId="0" fontId="25" fillId="13" borderId="88" xfId="2" applyFont="1" applyFill="1" applyBorder="1" applyAlignment="1" applyProtection="1">
      <alignment horizontal="center" vertical="center" shrinkToFit="1"/>
      <protection hidden="1"/>
    </xf>
    <xf numFmtId="0" fontId="25" fillId="13" borderId="89" xfId="2" applyFont="1" applyFill="1" applyBorder="1" applyAlignment="1" applyProtection="1">
      <alignment horizontal="center" vertical="center" shrinkToFit="1"/>
      <protection hidden="1"/>
    </xf>
    <xf numFmtId="0" fontId="25" fillId="4" borderId="39" xfId="2" applyFont="1" applyFill="1" applyBorder="1" applyAlignment="1" applyProtection="1">
      <alignment horizontal="center" vertical="center"/>
      <protection hidden="1"/>
    </xf>
    <xf numFmtId="0" fontId="25" fillId="4" borderId="69" xfId="2" applyFont="1" applyFill="1" applyBorder="1" applyAlignment="1" applyProtection="1">
      <alignment horizontal="center" vertical="center" wrapText="1"/>
      <protection locked="0"/>
    </xf>
    <xf numFmtId="0" fontId="27" fillId="2" borderId="94" xfId="2" applyFont="1" applyFill="1" applyBorder="1" applyAlignment="1" applyProtection="1">
      <alignment vertical="center" shrinkToFit="1"/>
      <protection hidden="1"/>
    </xf>
    <xf numFmtId="0" fontId="27" fillId="2" borderId="95" xfId="2" applyFont="1" applyFill="1" applyBorder="1" applyAlignment="1" applyProtection="1">
      <alignment vertical="center" shrinkToFit="1"/>
      <protection hidden="1"/>
    </xf>
    <xf numFmtId="0" fontId="25" fillId="14" borderId="21" xfId="2" applyFont="1" applyFill="1" applyBorder="1" applyAlignment="1" applyProtection="1">
      <alignment horizontal="center" vertical="center"/>
      <protection hidden="1"/>
    </xf>
    <xf numFmtId="166" fontId="25" fillId="0" borderId="21" xfId="2" applyNumberFormat="1" applyFont="1" applyBorder="1" applyAlignment="1" applyProtection="1">
      <alignment horizontal="center" vertical="center"/>
      <protection hidden="1"/>
    </xf>
    <xf numFmtId="0" fontId="25" fillId="15" borderId="21" xfId="2" applyFont="1" applyFill="1" applyBorder="1" applyAlignment="1" applyProtection="1">
      <alignment horizontal="center" vertical="center" wrapText="1"/>
      <protection hidden="1"/>
    </xf>
    <xf numFmtId="164" fontId="12" fillId="0" borderId="21" xfId="2" applyNumberFormat="1" applyFont="1" applyBorder="1" applyAlignment="1" applyProtection="1">
      <alignment horizontal="center" vertical="center"/>
      <protection hidden="1"/>
    </xf>
    <xf numFmtId="0" fontId="25" fillId="0" borderId="63" xfId="2" applyFont="1" applyFill="1" applyBorder="1" applyAlignment="1" applyProtection="1">
      <alignment horizontal="center" vertical="center" textRotation="90" wrapText="1"/>
      <protection hidden="1"/>
    </xf>
    <xf numFmtId="0" fontId="25" fillId="0" borderId="64" xfId="2" applyFont="1" applyFill="1" applyBorder="1" applyAlignment="1" applyProtection="1">
      <alignment horizontal="center" vertical="center" textRotation="90" wrapText="1"/>
      <protection hidden="1"/>
    </xf>
    <xf numFmtId="0" fontId="25" fillId="2" borderId="21" xfId="2" applyFont="1" applyFill="1" applyBorder="1" applyAlignment="1" applyProtection="1">
      <alignment horizontal="center" vertical="center"/>
      <protection hidden="1"/>
    </xf>
    <xf numFmtId="0" fontId="25" fillId="2" borderId="75" xfId="2" applyFont="1" applyFill="1" applyBorder="1" applyAlignment="1" applyProtection="1">
      <alignment horizontal="center" shrinkToFit="1"/>
      <protection hidden="1"/>
    </xf>
    <xf numFmtId="0" fontId="33" fillId="4" borderId="62" xfId="2" applyFont="1" applyFill="1" applyBorder="1" applyAlignment="1" applyProtection="1">
      <alignment horizontal="center" vertical="center"/>
      <protection hidden="1"/>
    </xf>
    <xf numFmtId="0" fontId="33" fillId="4" borderId="39" xfId="2" applyFont="1" applyFill="1" applyBorder="1" applyAlignment="1" applyProtection="1">
      <alignment horizontal="center" vertical="center"/>
      <protection hidden="1"/>
    </xf>
    <xf numFmtId="0" fontId="33" fillId="4" borderId="41" xfId="2" applyFont="1" applyFill="1" applyBorder="1" applyAlignment="1" applyProtection="1">
      <alignment horizontal="center" vertical="center"/>
      <protection hidden="1"/>
    </xf>
    <xf numFmtId="0" fontId="33" fillId="4" borderId="4" xfId="2" applyFont="1" applyFill="1" applyBorder="1" applyAlignment="1" applyProtection="1">
      <alignment horizontal="center" vertical="center"/>
      <protection hidden="1"/>
    </xf>
    <xf numFmtId="0" fontId="33" fillId="4" borderId="0" xfId="2" applyFont="1" applyFill="1" applyBorder="1" applyAlignment="1" applyProtection="1">
      <alignment horizontal="center" vertical="center"/>
      <protection hidden="1"/>
    </xf>
    <xf numFmtId="0" fontId="33" fillId="4" borderId="5" xfId="2" applyFont="1" applyFill="1" applyBorder="1" applyAlignment="1" applyProtection="1">
      <alignment horizontal="center" vertical="center"/>
      <protection hidden="1"/>
    </xf>
    <xf numFmtId="0" fontId="33" fillId="4" borderId="6" xfId="2" applyFont="1" applyFill="1" applyBorder="1" applyAlignment="1" applyProtection="1">
      <alignment horizontal="center" vertical="center"/>
      <protection hidden="1"/>
    </xf>
    <xf numFmtId="0" fontId="33" fillId="4" borderId="7" xfId="2" applyFont="1" applyFill="1" applyBorder="1" applyAlignment="1" applyProtection="1">
      <alignment horizontal="center" vertical="center"/>
      <protection hidden="1"/>
    </xf>
    <xf numFmtId="0" fontId="33" fillId="4" borderId="8" xfId="2" applyFont="1" applyFill="1" applyBorder="1" applyAlignment="1" applyProtection="1">
      <alignment horizontal="center" vertical="center"/>
      <protection hidden="1"/>
    </xf>
    <xf numFmtId="0" fontId="34" fillId="15" borderId="11" xfId="2" applyFont="1" applyFill="1" applyBorder="1" applyAlignment="1" applyProtection="1">
      <alignment horizontal="center" vertical="center"/>
      <protection hidden="1"/>
    </xf>
    <xf numFmtId="0" fontId="34" fillId="15" borderId="43" xfId="2" applyFont="1" applyFill="1" applyBorder="1" applyAlignment="1" applyProtection="1">
      <alignment horizontal="center" vertical="center"/>
      <protection hidden="1"/>
    </xf>
    <xf numFmtId="0" fontId="34" fillId="15" borderId="44" xfId="2" applyFont="1" applyFill="1" applyBorder="1" applyAlignment="1" applyProtection="1">
      <alignment horizontal="center" vertical="center"/>
      <protection hidden="1"/>
    </xf>
    <xf numFmtId="0" fontId="34" fillId="0" borderId="4" xfId="2" applyFont="1" applyFill="1" applyBorder="1" applyAlignment="1" applyProtection="1">
      <alignment horizontal="center" vertical="center" shrinkToFit="1"/>
      <protection locked="0"/>
    </xf>
    <xf numFmtId="0" fontId="34" fillId="0" borderId="0" xfId="2" applyFont="1" applyFill="1" applyBorder="1" applyAlignment="1" applyProtection="1">
      <alignment horizontal="center" vertical="center" shrinkToFit="1"/>
      <protection locked="0"/>
    </xf>
    <xf numFmtId="0" fontId="34" fillId="0" borderId="5" xfId="2" applyFont="1" applyFill="1" applyBorder="1" applyAlignment="1" applyProtection="1">
      <alignment horizontal="center" vertical="center" shrinkToFit="1"/>
      <protection locked="0"/>
    </xf>
    <xf numFmtId="0" fontId="34" fillId="0" borderId="6" xfId="2" applyFont="1" applyFill="1" applyBorder="1" applyAlignment="1" applyProtection="1">
      <alignment horizontal="center" vertical="center" shrinkToFit="1"/>
      <protection locked="0"/>
    </xf>
    <xf numFmtId="0" fontId="34" fillId="0" borderId="7" xfId="2" applyFont="1" applyFill="1" applyBorder="1" applyAlignment="1" applyProtection="1">
      <alignment horizontal="center" vertical="center" shrinkToFit="1"/>
      <protection locked="0"/>
    </xf>
    <xf numFmtId="0" fontId="34" fillId="0" borderId="8" xfId="2" applyFont="1" applyFill="1" applyBorder="1" applyAlignment="1" applyProtection="1">
      <alignment horizontal="center" vertical="center" shrinkToFit="1"/>
      <protection locked="0"/>
    </xf>
    <xf numFmtId="0" fontId="34" fillId="15" borderId="11" xfId="2" applyFont="1" applyFill="1" applyBorder="1" applyAlignment="1" applyProtection="1">
      <alignment horizontal="center" vertical="center" wrapText="1"/>
      <protection hidden="1"/>
    </xf>
    <xf numFmtId="0" fontId="34" fillId="15" borderId="43" xfId="2" applyFont="1" applyFill="1" applyBorder="1" applyAlignment="1" applyProtection="1">
      <alignment horizontal="center" vertical="center" wrapText="1"/>
      <protection hidden="1"/>
    </xf>
    <xf numFmtId="0" fontId="34" fillId="15" borderId="44" xfId="2" applyFont="1" applyFill="1" applyBorder="1" applyAlignment="1" applyProtection="1">
      <alignment horizontal="center" vertical="center" wrapText="1"/>
      <protection hidden="1"/>
    </xf>
    <xf numFmtId="0" fontId="34" fillId="0" borderId="4" xfId="2" applyFont="1" applyFill="1" applyBorder="1" applyAlignment="1" applyProtection="1">
      <alignment horizontal="center" vertical="center" wrapText="1"/>
      <protection locked="0"/>
    </xf>
    <xf numFmtId="0" fontId="34" fillId="0" borderId="0" xfId="2" applyFont="1" applyFill="1" applyBorder="1" applyAlignment="1" applyProtection="1">
      <alignment horizontal="center" vertical="center" wrapText="1"/>
      <protection locked="0"/>
    </xf>
    <xf numFmtId="0" fontId="34" fillId="0" borderId="5" xfId="2" applyFont="1" applyFill="1" applyBorder="1" applyAlignment="1" applyProtection="1">
      <alignment horizontal="center" vertical="center" wrapText="1"/>
      <protection locked="0"/>
    </xf>
    <xf numFmtId="0" fontId="34" fillId="0" borderId="6" xfId="2" applyFont="1" applyFill="1" applyBorder="1" applyAlignment="1" applyProtection="1">
      <alignment horizontal="center" vertical="center" wrapText="1"/>
      <protection locked="0"/>
    </xf>
    <xf numFmtId="0" fontId="34" fillId="0" borderId="7" xfId="2" applyFont="1" applyFill="1" applyBorder="1" applyAlignment="1" applyProtection="1">
      <alignment horizontal="center" vertical="center" wrapText="1"/>
      <protection locked="0"/>
    </xf>
    <xf numFmtId="0" fontId="34" fillId="0" borderId="8" xfId="2" applyFont="1" applyFill="1" applyBorder="1" applyAlignment="1" applyProtection="1">
      <alignment horizontal="center" vertical="center" wrapText="1"/>
      <protection locked="0"/>
    </xf>
    <xf numFmtId="0" fontId="25" fillId="4" borderId="4" xfId="2" applyFont="1" applyFill="1" applyBorder="1" applyAlignment="1" applyProtection="1">
      <alignment horizontal="center" vertical="center" wrapText="1"/>
      <protection hidden="1"/>
    </xf>
    <xf numFmtId="0" fontId="25" fillId="4" borderId="0" xfId="2" applyFont="1" applyFill="1" applyBorder="1" applyAlignment="1" applyProtection="1">
      <alignment horizontal="center" vertical="center" wrapText="1"/>
      <protection hidden="1"/>
    </xf>
    <xf numFmtId="0" fontId="25" fillId="4" borderId="6" xfId="2" applyFont="1" applyFill="1" applyBorder="1" applyAlignment="1" applyProtection="1">
      <alignment horizontal="center" vertical="center" wrapText="1"/>
      <protection hidden="1"/>
    </xf>
    <xf numFmtId="0" fontId="25" fillId="4" borderId="7" xfId="2" applyFont="1" applyFill="1" applyBorder="1" applyAlignment="1" applyProtection="1">
      <alignment horizontal="center" vertical="center" wrapText="1"/>
      <protection hidden="1"/>
    </xf>
    <xf numFmtId="0" fontId="25" fillId="4" borderId="62" xfId="2" applyFont="1" applyFill="1" applyBorder="1" applyAlignment="1" applyProtection="1">
      <alignment horizontal="center" vertical="center" wrapText="1"/>
      <protection hidden="1"/>
    </xf>
    <xf numFmtId="0" fontId="25" fillId="4" borderId="39" xfId="2" applyFont="1" applyFill="1" applyBorder="1" applyAlignment="1" applyProtection="1">
      <alignment horizontal="center" vertical="center" wrapText="1"/>
      <protection hidden="1"/>
    </xf>
    <xf numFmtId="0" fontId="25" fillId="4" borderId="41" xfId="2" applyFont="1" applyFill="1" applyBorder="1" applyAlignment="1" applyProtection="1">
      <alignment horizontal="center" vertical="center" wrapText="1"/>
      <protection hidden="1"/>
    </xf>
    <xf numFmtId="14" fontId="34" fillId="0" borderId="4" xfId="2" applyNumberFormat="1" applyFont="1" applyFill="1" applyBorder="1" applyAlignment="1" applyProtection="1">
      <alignment horizontal="center" vertical="center" wrapText="1"/>
      <protection locked="0"/>
    </xf>
    <xf numFmtId="14" fontId="34" fillId="0" borderId="0" xfId="2" applyNumberFormat="1" applyFont="1" applyFill="1" applyBorder="1" applyAlignment="1" applyProtection="1">
      <alignment horizontal="center" vertical="center" wrapText="1"/>
      <protection locked="0"/>
    </xf>
    <xf numFmtId="14" fontId="34" fillId="0" borderId="5" xfId="2" applyNumberFormat="1" applyFont="1" applyFill="1" applyBorder="1" applyAlignment="1" applyProtection="1">
      <alignment horizontal="center" vertical="center" wrapText="1"/>
      <protection locked="0"/>
    </xf>
    <xf numFmtId="14" fontId="34" fillId="0" borderId="6" xfId="2" applyNumberFormat="1" applyFont="1" applyFill="1" applyBorder="1" applyAlignment="1" applyProtection="1">
      <alignment horizontal="center" vertical="center" wrapText="1"/>
      <protection locked="0"/>
    </xf>
    <xf numFmtId="14" fontId="34" fillId="0" borderId="7" xfId="2" applyNumberFormat="1" applyFont="1" applyFill="1" applyBorder="1" applyAlignment="1" applyProtection="1">
      <alignment horizontal="center" vertical="center" wrapText="1"/>
      <protection locked="0"/>
    </xf>
    <xf numFmtId="14" fontId="34" fillId="0" borderId="8" xfId="2" applyNumberFormat="1" applyFont="1" applyFill="1" applyBorder="1" applyAlignment="1" applyProtection="1">
      <alignment horizontal="center" vertical="center" wrapText="1"/>
      <protection locked="0"/>
    </xf>
    <xf numFmtId="0" fontId="34" fillId="0" borderId="4" xfId="2" applyFont="1" applyFill="1" applyBorder="1" applyAlignment="1" applyProtection="1">
      <alignment horizontal="center" vertical="center" shrinkToFit="1"/>
      <protection hidden="1"/>
    </xf>
    <xf numFmtId="0" fontId="34" fillId="0" borderId="0" xfId="2" applyFont="1" applyFill="1" applyBorder="1" applyAlignment="1" applyProtection="1">
      <alignment horizontal="center" vertical="center" shrinkToFit="1"/>
      <protection hidden="1"/>
    </xf>
    <xf numFmtId="0" fontId="34" fillId="0" borderId="5" xfId="2" applyFont="1" applyFill="1" applyBorder="1" applyAlignment="1" applyProtection="1">
      <alignment horizontal="center" vertical="center" shrinkToFit="1"/>
      <protection hidden="1"/>
    </xf>
    <xf numFmtId="0" fontId="34" fillId="0" borderId="6" xfId="2" applyFont="1" applyFill="1" applyBorder="1" applyAlignment="1" applyProtection="1">
      <alignment horizontal="center" vertical="center" shrinkToFit="1"/>
      <protection hidden="1"/>
    </xf>
    <xf numFmtId="0" fontId="34" fillId="0" borderId="7" xfId="2" applyFont="1" applyFill="1" applyBorder="1" applyAlignment="1" applyProtection="1">
      <alignment horizontal="center" vertical="center" shrinkToFit="1"/>
      <protection hidden="1"/>
    </xf>
    <xf numFmtId="0" fontId="34" fillId="0" borderId="8" xfId="2" applyFont="1" applyFill="1" applyBorder="1" applyAlignment="1" applyProtection="1">
      <alignment horizontal="center" vertical="center" shrinkToFit="1"/>
      <protection hidden="1"/>
    </xf>
    <xf numFmtId="0" fontId="49" fillId="17" borderId="1" xfId="0" applyFont="1" applyFill="1" applyBorder="1" applyAlignment="1" applyProtection="1">
      <alignment horizontal="center" vertical="center"/>
      <protection locked="0"/>
    </xf>
    <xf numFmtId="0" fontId="49" fillId="17" borderId="2" xfId="0" applyFont="1" applyFill="1" applyBorder="1" applyAlignment="1" applyProtection="1">
      <alignment horizontal="center" vertical="center"/>
      <protection locked="0"/>
    </xf>
    <xf numFmtId="0" fontId="49" fillId="17" borderId="3" xfId="0" applyFont="1" applyFill="1" applyBorder="1" applyAlignment="1" applyProtection="1">
      <alignment horizontal="center" vertical="center"/>
      <protection locked="0"/>
    </xf>
    <xf numFmtId="0" fontId="6" fillId="0" borderId="23" xfId="0" applyFont="1" applyFill="1" applyBorder="1" applyAlignment="1" applyProtection="1">
      <alignment horizontal="left" vertical="center" wrapText="1" shrinkToFit="1"/>
      <protection locked="0"/>
    </xf>
    <xf numFmtId="0" fontId="6" fillId="0" borderId="20" xfId="0" applyFont="1" applyFill="1" applyBorder="1" applyAlignment="1" applyProtection="1">
      <alignment horizontal="left" vertical="center" wrapText="1" shrinkToFit="1"/>
      <protection locked="0"/>
    </xf>
    <xf numFmtId="0" fontId="6" fillId="20" borderId="16" xfId="0" applyFont="1" applyFill="1" applyBorder="1" applyAlignment="1">
      <alignment horizontal="center" vertical="center"/>
    </xf>
    <xf numFmtId="0" fontId="6" fillId="20" borderId="21" xfId="0" applyFont="1" applyFill="1" applyBorder="1" applyAlignment="1">
      <alignment horizontal="center" vertical="center"/>
    </xf>
    <xf numFmtId="0" fontId="6" fillId="20" borderId="13" xfId="0" applyFont="1" applyFill="1" applyBorder="1" applyAlignment="1">
      <alignment horizontal="center" vertical="center"/>
    </xf>
    <xf numFmtId="0" fontId="6" fillId="20" borderId="18" xfId="0" applyFont="1" applyFill="1" applyBorder="1" applyAlignment="1">
      <alignment horizontal="center" vertical="center"/>
    </xf>
    <xf numFmtId="0" fontId="6" fillId="20" borderId="24" xfId="0" applyFont="1" applyFill="1" applyBorder="1" applyAlignment="1">
      <alignment horizontal="center" vertical="center"/>
    </xf>
    <xf numFmtId="0" fontId="6" fillId="20" borderId="19" xfId="0" applyFont="1" applyFill="1" applyBorder="1" applyAlignment="1">
      <alignment horizontal="center" vertical="center"/>
    </xf>
    <xf numFmtId="0" fontId="6" fillId="20" borderId="17" xfId="0" applyFont="1" applyFill="1" applyBorder="1" applyAlignment="1">
      <alignment horizontal="center" vertical="center"/>
    </xf>
    <xf numFmtId="0" fontId="6" fillId="20" borderId="15" xfId="0" applyFont="1" applyFill="1" applyBorder="1" applyAlignment="1">
      <alignment horizontal="center" vertical="center"/>
    </xf>
    <xf numFmtId="0" fontId="6" fillId="20" borderId="23" xfId="0" applyFont="1" applyFill="1" applyBorder="1" applyAlignment="1">
      <alignment horizontal="center" vertical="center"/>
    </xf>
    <xf numFmtId="0" fontId="6" fillId="20" borderId="20" xfId="0" applyFont="1" applyFill="1" applyBorder="1" applyAlignment="1">
      <alignment horizontal="center" vertical="center"/>
    </xf>
    <xf numFmtId="0" fontId="6" fillId="20" borderId="14" xfId="0" applyFont="1" applyFill="1" applyBorder="1" applyAlignment="1">
      <alignment horizontal="center" vertical="center"/>
    </xf>
    <xf numFmtId="0" fontId="6" fillId="20" borderId="12" xfId="0" applyFont="1" applyFill="1" applyBorder="1" applyAlignment="1">
      <alignment horizontal="center" vertical="center"/>
    </xf>
    <xf numFmtId="0" fontId="22" fillId="7" borderId="2" xfId="0" applyFont="1" applyFill="1" applyBorder="1" applyAlignment="1" applyProtection="1">
      <alignment horizontal="center" vertical="center"/>
      <protection locked="0"/>
    </xf>
    <xf numFmtId="0" fontId="22" fillId="7" borderId="3" xfId="0" applyFont="1" applyFill="1" applyBorder="1" applyAlignment="1" applyProtection="1">
      <alignment horizontal="center" vertical="center"/>
      <protection locked="0"/>
    </xf>
    <xf numFmtId="0" fontId="54" fillId="19" borderId="1" xfId="0" applyFont="1" applyFill="1" applyBorder="1" applyAlignment="1">
      <alignment horizontal="center" vertical="center"/>
    </xf>
    <xf numFmtId="0" fontId="54" fillId="19" borderId="2" xfId="0" applyFont="1" applyFill="1" applyBorder="1" applyAlignment="1">
      <alignment horizontal="center" vertical="center"/>
    </xf>
    <xf numFmtId="0" fontId="54" fillId="19" borderId="3" xfId="0" applyFont="1" applyFill="1" applyBorder="1" applyAlignment="1">
      <alignment horizontal="center" vertical="center"/>
    </xf>
    <xf numFmtId="0" fontId="6" fillId="0" borderId="14" xfId="0" applyFont="1" applyFill="1" applyBorder="1" applyAlignment="1" applyProtection="1">
      <alignment horizontal="left" vertical="center" wrapText="1" shrinkToFit="1"/>
      <protection locked="0"/>
    </xf>
    <xf numFmtId="0" fontId="6" fillId="0" borderId="12" xfId="0" applyFont="1" applyFill="1" applyBorder="1" applyAlignment="1" applyProtection="1">
      <alignment horizontal="left" vertical="center" wrapText="1" shrinkToFit="1"/>
      <protection locked="0"/>
    </xf>
    <xf numFmtId="0" fontId="5" fillId="8" borderId="32" xfId="0" applyFont="1" applyFill="1" applyBorder="1" applyAlignment="1">
      <alignment horizontal="center" vertical="center"/>
    </xf>
    <xf numFmtId="0" fontId="5" fillId="8" borderId="9" xfId="0" applyFont="1" applyFill="1" applyBorder="1" applyAlignment="1">
      <alignment horizontal="center" vertical="center"/>
    </xf>
    <xf numFmtId="0" fontId="52" fillId="3" borderId="1" xfId="0" applyFont="1" applyFill="1" applyBorder="1" applyAlignment="1">
      <alignment horizontal="center" vertical="center" wrapText="1"/>
    </xf>
    <xf numFmtId="0" fontId="52" fillId="3" borderId="2" xfId="0" applyFont="1" applyFill="1" applyBorder="1" applyAlignment="1">
      <alignment horizontal="center" vertical="center"/>
    </xf>
    <xf numFmtId="0" fontId="52" fillId="3" borderId="3" xfId="0" applyFont="1" applyFill="1" applyBorder="1" applyAlignment="1">
      <alignment horizontal="center" vertical="center"/>
    </xf>
    <xf numFmtId="0" fontId="6" fillId="20" borderId="42" xfId="0" applyFont="1" applyFill="1" applyBorder="1" applyAlignment="1">
      <alignment horizontal="center" vertical="center" wrapText="1"/>
    </xf>
    <xf numFmtId="0" fontId="6" fillId="20" borderId="13" xfId="0" applyFont="1" applyFill="1" applyBorder="1" applyAlignment="1">
      <alignment horizontal="center" vertical="center" wrapText="1"/>
    </xf>
    <xf numFmtId="0" fontId="6" fillId="20" borderId="45" xfId="0" applyFont="1" applyFill="1" applyBorder="1" applyAlignment="1">
      <alignment horizontal="center" vertical="center" wrapText="1"/>
    </xf>
    <xf numFmtId="0" fontId="6" fillId="20" borderId="21" xfId="0" applyFont="1" applyFill="1" applyBorder="1" applyAlignment="1">
      <alignment horizontal="center" vertical="center" wrapText="1"/>
    </xf>
    <xf numFmtId="0" fontId="6" fillId="20" borderId="48" xfId="0" applyFont="1" applyFill="1" applyBorder="1" applyAlignment="1">
      <alignment horizontal="center" vertical="center" wrapText="1"/>
    </xf>
    <xf numFmtId="0" fontId="6" fillId="20" borderId="16" xfId="0" applyFont="1" applyFill="1" applyBorder="1" applyAlignment="1">
      <alignment horizontal="center" vertical="center" wrapText="1"/>
    </xf>
    <xf numFmtId="0" fontId="6" fillId="0" borderId="17" xfId="0" applyFont="1" applyFill="1" applyBorder="1" applyAlignment="1" applyProtection="1">
      <alignment horizontal="left" vertical="center" wrapText="1" shrinkToFit="1"/>
      <protection locked="0"/>
    </xf>
    <xf numFmtId="0" fontId="6" fillId="0" borderId="15" xfId="0" applyFont="1" applyFill="1" applyBorder="1" applyAlignment="1" applyProtection="1">
      <alignment horizontal="left" vertical="center" wrapText="1" shrinkToFit="1"/>
      <protection locked="0"/>
    </xf>
    <xf numFmtId="0" fontId="45" fillId="3" borderId="1" xfId="0" applyFont="1" applyFill="1" applyBorder="1" applyAlignment="1">
      <alignment horizontal="center" vertical="center"/>
    </xf>
    <xf numFmtId="0" fontId="45" fillId="3" borderId="2" xfId="0" applyFont="1" applyFill="1" applyBorder="1" applyAlignment="1">
      <alignment horizontal="center" vertical="center"/>
    </xf>
    <xf numFmtId="0" fontId="45" fillId="3" borderId="3" xfId="0" applyFont="1" applyFill="1" applyBorder="1" applyAlignment="1">
      <alignment horizontal="center" vertical="center"/>
    </xf>
    <xf numFmtId="0" fontId="50" fillId="8" borderId="2" xfId="0" applyFont="1" applyFill="1" applyBorder="1" applyAlignment="1">
      <alignment horizontal="center" vertical="center" wrapText="1"/>
    </xf>
    <xf numFmtId="0" fontId="50" fillId="8" borderId="9" xfId="0" applyFont="1" applyFill="1" applyBorder="1" applyAlignment="1">
      <alignment horizontal="center" vertical="center" wrapText="1"/>
    </xf>
    <xf numFmtId="0" fontId="48" fillId="7" borderId="2" xfId="0" applyFont="1" applyFill="1" applyBorder="1" applyAlignment="1">
      <alignment horizontal="center" vertical="center" shrinkToFit="1"/>
    </xf>
    <xf numFmtId="0" fontId="48" fillId="7" borderId="3" xfId="0" applyFont="1" applyFill="1" applyBorder="1" applyAlignment="1">
      <alignment horizontal="center" vertical="center" shrinkToFit="1"/>
    </xf>
    <xf numFmtId="0" fontId="48" fillId="7" borderId="2" xfId="0" applyFont="1" applyFill="1" applyBorder="1" applyAlignment="1">
      <alignment horizontal="center" vertical="center"/>
    </xf>
    <xf numFmtId="0" fontId="48" fillId="7" borderId="3" xfId="0" applyFont="1" applyFill="1" applyBorder="1" applyAlignment="1">
      <alignment horizontal="center" vertical="center"/>
    </xf>
    <xf numFmtId="0" fontId="47" fillId="7" borderId="2" xfId="0" applyFont="1" applyFill="1" applyBorder="1" applyAlignment="1" applyProtection="1">
      <alignment horizontal="center" vertical="center"/>
      <protection locked="0"/>
    </xf>
    <xf numFmtId="0" fontId="47" fillId="7" borderId="3" xfId="0" applyFont="1" applyFill="1" applyBorder="1" applyAlignment="1" applyProtection="1">
      <alignment horizontal="center" vertical="center"/>
      <protection locked="0"/>
    </xf>
    <xf numFmtId="0" fontId="47" fillId="7" borderId="1" xfId="0"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9" xfId="0" applyFont="1" applyFill="1" applyBorder="1" applyAlignment="1">
      <alignment horizontal="center" vertical="center"/>
    </xf>
    <xf numFmtId="0" fontId="50" fillId="8" borderId="1" xfId="0" applyFont="1" applyFill="1" applyBorder="1" applyAlignment="1">
      <alignment horizontal="center" vertical="center" wrapText="1"/>
    </xf>
    <xf numFmtId="0" fontId="48" fillId="8" borderId="42" xfId="0" applyFont="1" applyFill="1" applyBorder="1" applyAlignment="1">
      <alignment horizontal="center" vertical="center" wrapText="1"/>
    </xf>
    <xf numFmtId="0" fontId="48" fillId="8" borderId="48" xfId="0" applyFont="1" applyFill="1" applyBorder="1" applyAlignment="1">
      <alignment horizontal="center" vertical="center" wrapText="1"/>
    </xf>
    <xf numFmtId="0" fontId="48" fillId="8" borderId="1" xfId="0" applyFont="1" applyFill="1" applyBorder="1" applyAlignment="1">
      <alignment horizontal="center" vertical="center" wrapText="1"/>
    </xf>
    <xf numFmtId="0" fontId="48" fillId="8" borderId="9" xfId="0" applyFont="1" applyFill="1" applyBorder="1" applyAlignment="1">
      <alignment horizontal="center" vertical="center" wrapText="1"/>
    </xf>
    <xf numFmtId="16" fontId="51" fillId="7" borderId="2" xfId="0" applyNumberFormat="1" applyFont="1" applyFill="1" applyBorder="1" applyAlignment="1" applyProtection="1">
      <alignment horizontal="center" vertical="center" wrapText="1"/>
      <protection locked="0"/>
    </xf>
    <xf numFmtId="0" fontId="51" fillId="7" borderId="2" xfId="0" applyFont="1" applyFill="1" applyBorder="1" applyAlignment="1" applyProtection="1">
      <alignment horizontal="center" vertical="center" wrapText="1"/>
      <protection locked="0"/>
    </xf>
    <xf numFmtId="0" fontId="51" fillId="7" borderId="3" xfId="0" applyFont="1" applyFill="1" applyBorder="1" applyAlignment="1" applyProtection="1">
      <alignment horizontal="center" vertical="center" wrapText="1"/>
      <protection locked="0"/>
    </xf>
    <xf numFmtId="165" fontId="10" fillId="2" borderId="1" xfId="0" applyNumberFormat="1" applyFont="1" applyFill="1" applyBorder="1" applyAlignment="1">
      <alignment horizontal="center" vertical="center"/>
    </xf>
    <xf numFmtId="165" fontId="10" fillId="2" borderId="2" xfId="0" applyNumberFormat="1" applyFont="1" applyFill="1" applyBorder="1" applyAlignment="1">
      <alignment horizontal="center" vertical="center"/>
    </xf>
    <xf numFmtId="165" fontId="10" fillId="2" borderId="3" xfId="0" applyNumberFormat="1" applyFont="1" applyFill="1" applyBorder="1" applyAlignment="1">
      <alignment horizontal="center" vertical="center"/>
    </xf>
    <xf numFmtId="165" fontId="22" fillId="7" borderId="1" xfId="0" applyNumberFormat="1" applyFont="1" applyFill="1" applyBorder="1" applyAlignment="1">
      <alignment horizontal="center" vertical="center"/>
    </xf>
    <xf numFmtId="165" fontId="22" fillId="7" borderId="2" xfId="0" applyNumberFormat="1" applyFont="1" applyFill="1" applyBorder="1" applyAlignment="1">
      <alignment horizontal="center" vertical="center"/>
    </xf>
    <xf numFmtId="165" fontId="47" fillId="7" borderId="2" xfId="0" applyNumberFormat="1" applyFont="1" applyFill="1" applyBorder="1" applyAlignment="1">
      <alignment horizontal="center" vertical="center"/>
    </xf>
    <xf numFmtId="165" fontId="47" fillId="7" borderId="3" xfId="0" applyNumberFormat="1" applyFont="1" applyFill="1" applyBorder="1" applyAlignment="1">
      <alignment horizontal="center" vertical="center"/>
    </xf>
    <xf numFmtId="0" fontId="10" fillId="2" borderId="3" xfId="0" applyFont="1" applyFill="1" applyBorder="1" applyAlignment="1">
      <alignment horizontal="center" vertical="center"/>
    </xf>
    <xf numFmtId="0" fontId="90" fillId="6" borderId="1" xfId="0" applyFont="1" applyFill="1" applyBorder="1" applyAlignment="1" applyProtection="1">
      <alignment horizontal="center" vertical="center"/>
      <protection hidden="1"/>
    </xf>
    <xf numFmtId="0" fontId="90" fillId="6" borderId="2" xfId="0" applyFont="1" applyFill="1" applyBorder="1" applyAlignment="1" applyProtection="1">
      <alignment horizontal="center" vertical="center"/>
      <protection hidden="1"/>
    </xf>
    <xf numFmtId="0" fontId="90" fillId="6" borderId="3" xfId="0" applyFont="1" applyFill="1" applyBorder="1" applyAlignment="1" applyProtection="1">
      <alignment horizontal="center" vertical="center"/>
      <protection hidden="1"/>
    </xf>
    <xf numFmtId="0" fontId="89" fillId="7" borderId="2" xfId="0" applyNumberFormat="1" applyFont="1" applyFill="1" applyBorder="1" applyAlignment="1" applyProtection="1">
      <alignment horizontal="center" vertical="center"/>
      <protection hidden="1"/>
    </xf>
    <xf numFmtId="0" fontId="89" fillId="7" borderId="3" xfId="0" applyNumberFormat="1" applyFont="1" applyFill="1" applyBorder="1" applyAlignment="1" applyProtection="1">
      <alignment horizontal="center" vertical="center"/>
      <protection hidden="1"/>
    </xf>
    <xf numFmtId="0" fontId="91" fillId="6" borderId="1" xfId="0" applyFont="1" applyFill="1" applyBorder="1" applyAlignment="1" applyProtection="1">
      <alignment horizontal="center" vertical="center"/>
      <protection hidden="1"/>
    </xf>
    <xf numFmtId="0" fontId="88" fillId="6" borderId="2" xfId="0" applyFont="1" applyFill="1" applyBorder="1" applyAlignment="1" applyProtection="1">
      <alignment horizontal="center" vertical="center"/>
      <protection hidden="1"/>
    </xf>
    <xf numFmtId="0" fontId="88" fillId="6" borderId="3" xfId="0" applyFont="1" applyFill="1" applyBorder="1" applyAlignment="1" applyProtection="1">
      <alignment horizontal="center" vertical="center"/>
      <protection hidden="1"/>
    </xf>
    <xf numFmtId="0" fontId="92" fillId="6" borderId="1" xfId="0" applyFont="1" applyFill="1" applyBorder="1" applyAlignment="1" applyProtection="1">
      <alignment horizontal="center" vertical="center"/>
      <protection hidden="1"/>
    </xf>
    <xf numFmtId="0" fontId="81" fillId="7" borderId="39" xfId="0" applyFont="1" applyFill="1" applyBorder="1" applyAlignment="1" applyProtection="1">
      <alignment horizontal="center"/>
      <protection hidden="1"/>
    </xf>
    <xf numFmtId="0" fontId="81" fillId="7" borderId="41" xfId="0" applyFont="1" applyFill="1" applyBorder="1" applyAlignment="1" applyProtection="1">
      <alignment horizontal="center"/>
      <protection hidden="1"/>
    </xf>
    <xf numFmtId="0" fontId="48" fillId="7" borderId="7" xfId="0" applyFont="1" applyFill="1" applyBorder="1" applyAlignment="1" applyProtection="1">
      <alignment horizontal="center" vertical="top" shrinkToFit="1"/>
      <protection hidden="1"/>
    </xf>
    <xf numFmtId="0" fontId="48" fillId="7" borderId="8" xfId="0" applyFont="1" applyFill="1" applyBorder="1" applyAlignment="1" applyProtection="1">
      <alignment horizontal="center" vertical="top" shrinkToFit="1"/>
      <protection hidden="1"/>
    </xf>
    <xf numFmtId="0" fontId="82" fillId="7" borderId="2" xfId="5" applyFont="1" applyFill="1" applyBorder="1" applyAlignment="1" applyProtection="1">
      <alignment horizontal="center" vertical="center"/>
      <protection hidden="1"/>
    </xf>
    <xf numFmtId="0" fontId="34" fillId="7" borderId="2" xfId="0" applyFont="1" applyFill="1" applyBorder="1" applyAlignment="1" applyProtection="1">
      <alignment horizontal="center" vertical="center"/>
      <protection hidden="1"/>
    </xf>
    <xf numFmtId="0" fontId="34" fillId="7" borderId="3" xfId="0" applyFont="1" applyFill="1" applyBorder="1" applyAlignment="1" applyProtection="1">
      <alignment horizontal="center" vertical="center"/>
      <protection hidden="1"/>
    </xf>
    <xf numFmtId="0" fontId="80" fillId="6" borderId="38" xfId="0" applyFont="1" applyFill="1" applyBorder="1" applyAlignment="1" applyProtection="1">
      <alignment horizontal="center" vertical="center"/>
      <protection hidden="1"/>
    </xf>
    <xf numFmtId="0" fontId="80" fillId="6" borderId="39" xfId="0" applyFont="1" applyFill="1" applyBorder="1" applyAlignment="1" applyProtection="1">
      <alignment horizontal="center" vertical="center"/>
      <protection hidden="1"/>
    </xf>
    <xf numFmtId="0" fontId="80" fillId="6" borderId="41" xfId="0" applyFont="1" applyFill="1" applyBorder="1" applyAlignment="1" applyProtection="1">
      <alignment horizontal="center" vertical="center"/>
      <protection hidden="1"/>
    </xf>
    <xf numFmtId="0" fontId="46" fillId="6" borderId="106" xfId="5" applyFill="1" applyBorder="1" applyAlignment="1" applyProtection="1">
      <alignment horizontal="center"/>
      <protection hidden="1"/>
    </xf>
    <xf numFmtId="0" fontId="77" fillId="6" borderId="7" xfId="0" applyFont="1" applyFill="1" applyBorder="1" applyAlignment="1" applyProtection="1">
      <alignment horizontal="center"/>
      <protection hidden="1"/>
    </xf>
    <xf numFmtId="0" fontId="77" fillId="6" borderId="8" xfId="0" applyFont="1" applyFill="1" applyBorder="1" applyAlignment="1" applyProtection="1">
      <alignment horizontal="center"/>
      <protection hidden="1"/>
    </xf>
    <xf numFmtId="0" fontId="67" fillId="6" borderId="32" xfId="0" applyFont="1" applyFill="1" applyBorder="1" applyAlignment="1" applyProtection="1">
      <alignment horizontal="center" vertical="center"/>
      <protection hidden="1"/>
    </xf>
    <xf numFmtId="0" fontId="67" fillId="6" borderId="9" xfId="0" applyFont="1" applyFill="1" applyBorder="1" applyAlignment="1" applyProtection="1">
      <alignment horizontal="center" vertical="center"/>
      <protection hidden="1"/>
    </xf>
    <xf numFmtId="0" fontId="84" fillId="7" borderId="38" xfId="0" applyFont="1" applyFill="1" applyBorder="1" applyAlignment="1" applyProtection="1">
      <alignment horizontal="left" vertical="center" indent="1" shrinkToFit="1"/>
      <protection hidden="1"/>
    </xf>
    <xf numFmtId="0" fontId="84" fillId="7" borderId="40" xfId="0" applyFont="1" applyFill="1" applyBorder="1" applyAlignment="1" applyProtection="1">
      <alignment horizontal="left" vertical="center" indent="1" shrinkToFit="1"/>
      <protection hidden="1"/>
    </xf>
    <xf numFmtId="0" fontId="84" fillId="7" borderId="124" xfId="0" applyFont="1" applyFill="1" applyBorder="1" applyAlignment="1" applyProtection="1">
      <alignment horizontal="left" vertical="center" indent="1" shrinkToFit="1"/>
      <protection hidden="1"/>
    </xf>
    <xf numFmtId="0" fontId="84" fillId="7" borderId="126" xfId="0" applyFont="1" applyFill="1" applyBorder="1" applyAlignment="1" applyProtection="1">
      <alignment horizontal="left" vertical="center" indent="1" shrinkToFit="1"/>
      <protection hidden="1"/>
    </xf>
    <xf numFmtId="0" fontId="84" fillId="7" borderId="34" xfId="0" applyFont="1" applyFill="1" applyBorder="1" applyAlignment="1" applyProtection="1">
      <alignment horizontal="left" vertical="center" indent="1" shrinkToFit="1"/>
      <protection hidden="1"/>
    </xf>
    <xf numFmtId="0" fontId="84" fillId="7" borderId="50" xfId="0" applyFont="1" applyFill="1" applyBorder="1" applyAlignment="1" applyProtection="1">
      <alignment horizontal="left" vertical="center" indent="1" shrinkToFit="1"/>
      <protection hidden="1"/>
    </xf>
    <xf numFmtId="0" fontId="84" fillId="7" borderId="21" xfId="0" applyFont="1" applyFill="1" applyBorder="1" applyAlignment="1" applyProtection="1">
      <alignment horizontal="left" vertical="center" indent="1" shrinkToFit="1"/>
      <protection hidden="1"/>
    </xf>
    <xf numFmtId="0" fontId="84" fillId="7" borderId="17" xfId="0" applyFont="1" applyFill="1" applyBorder="1" applyAlignment="1" applyProtection="1">
      <alignment horizontal="left" vertical="center" indent="1" shrinkToFit="1"/>
      <protection hidden="1"/>
    </xf>
    <xf numFmtId="0" fontId="84" fillId="7" borderId="15" xfId="0" applyFont="1" applyFill="1" applyBorder="1" applyAlignment="1" applyProtection="1">
      <alignment horizontal="left" vertical="center" indent="1" shrinkToFit="1"/>
      <protection hidden="1"/>
    </xf>
    <xf numFmtId="0" fontId="80" fillId="6" borderId="62" xfId="0" applyFont="1" applyFill="1" applyBorder="1" applyAlignment="1" applyProtection="1">
      <alignment horizontal="center" vertical="center" wrapText="1"/>
      <protection hidden="1"/>
    </xf>
    <xf numFmtId="0" fontId="80" fillId="6" borderId="39" xfId="0" applyFont="1" applyFill="1" applyBorder="1" applyAlignment="1" applyProtection="1">
      <alignment horizontal="center" vertical="center" wrapText="1"/>
      <protection hidden="1"/>
    </xf>
    <xf numFmtId="0" fontId="80" fillId="6" borderId="40" xfId="0" applyFont="1" applyFill="1" applyBorder="1" applyAlignment="1" applyProtection="1">
      <alignment horizontal="center" vertical="center" wrapText="1"/>
      <protection hidden="1"/>
    </xf>
    <xf numFmtId="0" fontId="80" fillId="6" borderId="6" xfId="0" applyFont="1" applyFill="1" applyBorder="1" applyAlignment="1" applyProtection="1">
      <alignment horizontal="center" wrapText="1"/>
      <protection hidden="1"/>
    </xf>
    <xf numFmtId="0" fontId="80" fillId="6" borderId="7" xfId="0" applyFont="1" applyFill="1" applyBorder="1" applyAlignment="1" applyProtection="1">
      <alignment horizontal="center" wrapText="1"/>
      <protection hidden="1"/>
    </xf>
    <xf numFmtId="0" fontId="80" fillId="6" borderId="65" xfId="0" applyFont="1" applyFill="1" applyBorder="1" applyAlignment="1" applyProtection="1">
      <alignment horizontal="center" wrapText="1"/>
      <protection hidden="1"/>
    </xf>
    <xf numFmtId="0" fontId="93" fillId="6" borderId="1" xfId="0" applyFont="1" applyFill="1" applyBorder="1" applyAlignment="1" applyProtection="1">
      <alignment horizontal="center" vertical="center" wrapText="1"/>
      <protection locked="0"/>
    </xf>
    <xf numFmtId="0" fontId="93" fillId="6" borderId="2" xfId="0" applyFont="1" applyFill="1" applyBorder="1" applyAlignment="1" applyProtection="1">
      <alignment horizontal="center" vertical="center" wrapText="1"/>
      <protection locked="0"/>
    </xf>
    <xf numFmtId="0" fontId="93" fillId="6" borderId="3" xfId="0" applyFont="1" applyFill="1" applyBorder="1" applyAlignment="1" applyProtection="1">
      <alignment horizontal="center" vertical="center" wrapText="1"/>
      <protection locked="0"/>
    </xf>
    <xf numFmtId="0" fontId="68" fillId="6" borderId="1" xfId="0" applyFont="1" applyFill="1" applyBorder="1" applyAlignment="1" applyProtection="1">
      <alignment horizontal="center" vertical="top" wrapText="1"/>
      <protection hidden="1"/>
    </xf>
    <xf numFmtId="0" fontId="68" fillId="6" borderId="2" xfId="0" applyFont="1" applyFill="1" applyBorder="1" applyAlignment="1" applyProtection="1">
      <alignment horizontal="center" vertical="top"/>
      <protection hidden="1"/>
    </xf>
    <xf numFmtId="0" fontId="68" fillId="6" borderId="3" xfId="0" applyFont="1" applyFill="1" applyBorder="1" applyAlignment="1" applyProtection="1">
      <alignment horizontal="center" vertical="top"/>
      <protection hidden="1"/>
    </xf>
    <xf numFmtId="0" fontId="68" fillId="6" borderId="1" xfId="0" applyFont="1" applyFill="1" applyBorder="1" applyAlignment="1" applyProtection="1">
      <alignment horizontal="center" vertical="center" wrapText="1"/>
      <protection hidden="1"/>
    </xf>
    <xf numFmtId="0" fontId="68" fillId="6" borderId="2" xfId="0" applyFont="1" applyFill="1" applyBorder="1" applyAlignment="1" applyProtection="1">
      <alignment horizontal="center" vertical="center" wrapText="1"/>
      <protection hidden="1"/>
    </xf>
    <xf numFmtId="0" fontId="68" fillId="6" borderId="3" xfId="0" applyFont="1" applyFill="1" applyBorder="1" applyAlignment="1" applyProtection="1">
      <alignment horizontal="center" vertical="center" wrapText="1"/>
      <protection hidden="1"/>
    </xf>
    <xf numFmtId="0" fontId="47" fillId="6" borderId="62" xfId="0" applyFont="1" applyFill="1" applyBorder="1" applyAlignment="1" applyProtection="1">
      <alignment horizontal="center" wrapText="1"/>
      <protection hidden="1"/>
    </xf>
    <xf numFmtId="0" fontId="47" fillId="6" borderId="39" xfId="0" applyFont="1" applyFill="1" applyBorder="1" applyAlignment="1" applyProtection="1">
      <alignment horizontal="center" wrapText="1"/>
      <protection hidden="1"/>
    </xf>
    <xf numFmtId="0" fontId="47" fillId="6" borderId="41" xfId="0" applyFont="1" applyFill="1" applyBorder="1" applyAlignment="1" applyProtection="1">
      <alignment horizontal="center" wrapText="1"/>
      <protection hidden="1"/>
    </xf>
    <xf numFmtId="0" fontId="10" fillId="7" borderId="2" xfId="0" applyFont="1" applyFill="1" applyBorder="1" applyAlignment="1" applyProtection="1">
      <alignment horizontal="center" vertical="center"/>
      <protection hidden="1"/>
    </xf>
    <xf numFmtId="0" fontId="10" fillId="7" borderId="3" xfId="0" applyFont="1" applyFill="1" applyBorder="1" applyAlignment="1" applyProtection="1">
      <alignment horizontal="center" vertical="center"/>
      <protection hidden="1"/>
    </xf>
    <xf numFmtId="0" fontId="95" fillId="6" borderId="6" xfId="0" applyFont="1" applyFill="1" applyBorder="1" applyAlignment="1" applyProtection="1">
      <alignment horizontal="center" wrapText="1"/>
      <protection hidden="1"/>
    </xf>
    <xf numFmtId="0" fontId="95" fillId="6" borderId="7" xfId="0" applyFont="1" applyFill="1" applyBorder="1" applyAlignment="1" applyProtection="1">
      <alignment horizontal="center" wrapText="1"/>
      <protection hidden="1"/>
    </xf>
    <xf numFmtId="0" fontId="95" fillId="6" borderId="8" xfId="0" applyFont="1" applyFill="1" applyBorder="1" applyAlignment="1" applyProtection="1">
      <alignment horizontal="center" wrapText="1"/>
      <protection hidden="1"/>
    </xf>
    <xf numFmtId="0" fontId="96" fillId="6" borderId="113" xfId="0" applyFont="1" applyFill="1" applyBorder="1" applyAlignment="1" applyProtection="1">
      <alignment horizontal="center" vertical="center"/>
      <protection hidden="1"/>
    </xf>
    <xf numFmtId="0" fontId="96" fillId="6" borderId="130" xfId="0" applyFont="1" applyFill="1" applyBorder="1" applyAlignment="1" applyProtection="1">
      <alignment horizontal="center" vertical="center"/>
      <protection hidden="1"/>
    </xf>
    <xf numFmtId="0" fontId="96" fillId="6" borderId="114" xfId="0" applyFont="1" applyFill="1" applyBorder="1" applyAlignment="1" applyProtection="1">
      <alignment horizontal="center" vertical="center"/>
      <protection hidden="1"/>
    </xf>
    <xf numFmtId="0" fontId="99" fillId="25" borderId="113" xfId="0" applyFont="1" applyFill="1" applyBorder="1" applyAlignment="1" applyProtection="1">
      <alignment horizontal="center" vertical="center"/>
      <protection hidden="1"/>
    </xf>
    <xf numFmtId="0" fontId="99" fillId="25" borderId="130" xfId="0" applyFont="1" applyFill="1" applyBorder="1" applyAlignment="1" applyProtection="1">
      <alignment horizontal="center" vertical="center"/>
      <protection hidden="1"/>
    </xf>
    <xf numFmtId="0" fontId="99" fillId="25" borderId="114"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0" fontId="10" fillId="2" borderId="3" xfId="0" applyFont="1" applyFill="1" applyBorder="1" applyAlignment="1" applyProtection="1">
      <alignment horizontal="center" vertical="center"/>
      <protection hidden="1"/>
    </xf>
    <xf numFmtId="165" fontId="69" fillId="2" borderId="1" xfId="0" applyNumberFormat="1" applyFont="1" applyFill="1" applyBorder="1" applyAlignment="1" applyProtection="1">
      <alignment horizontal="center" vertical="center"/>
      <protection hidden="1"/>
    </xf>
    <xf numFmtId="165" fontId="69" fillId="2" borderId="3" xfId="0" applyNumberFormat="1" applyFont="1" applyFill="1" applyBorder="1" applyAlignment="1" applyProtection="1">
      <alignment horizontal="center" vertical="center"/>
      <protection hidden="1"/>
    </xf>
    <xf numFmtId="165" fontId="2" fillId="7" borderId="1" xfId="0" applyNumberFormat="1" applyFont="1" applyFill="1" applyBorder="1" applyAlignment="1" applyProtection="1">
      <alignment horizontal="center" vertical="center"/>
      <protection hidden="1"/>
    </xf>
    <xf numFmtId="165" fontId="2" fillId="7" borderId="2" xfId="0" applyNumberFormat="1" applyFont="1" applyFill="1" applyBorder="1" applyAlignment="1" applyProtection="1">
      <alignment horizontal="center" vertical="center"/>
      <protection hidden="1"/>
    </xf>
    <xf numFmtId="165" fontId="2" fillId="7" borderId="3" xfId="0" applyNumberFormat="1" applyFont="1" applyFill="1" applyBorder="1" applyAlignment="1" applyProtection="1">
      <alignment horizontal="center" vertical="center"/>
      <protection hidden="1"/>
    </xf>
    <xf numFmtId="2" fontId="5" fillId="8" borderId="1" xfId="0" applyNumberFormat="1" applyFont="1" applyFill="1" applyBorder="1" applyAlignment="1" applyProtection="1">
      <alignment horizontal="center" vertical="center" wrapText="1"/>
      <protection hidden="1"/>
    </xf>
    <xf numFmtId="2" fontId="5" fillId="8" borderId="3" xfId="0" applyNumberFormat="1" applyFont="1" applyFill="1" applyBorder="1" applyAlignment="1" applyProtection="1">
      <alignment horizontal="center" vertical="center" wrapText="1"/>
      <protection hidden="1"/>
    </xf>
    <xf numFmtId="2" fontId="50" fillId="7" borderId="1" xfId="0" applyNumberFormat="1" applyFont="1" applyFill="1" applyBorder="1" applyAlignment="1" applyProtection="1">
      <alignment horizontal="center" wrapText="1"/>
      <protection hidden="1"/>
    </xf>
    <xf numFmtId="2" fontId="50" fillId="7" borderId="3" xfId="0" applyNumberFormat="1" applyFont="1" applyFill="1" applyBorder="1" applyAlignment="1" applyProtection="1">
      <alignment horizontal="center" wrapText="1"/>
      <protection hidden="1"/>
    </xf>
    <xf numFmtId="0" fontId="67" fillId="0" borderId="0" xfId="0" applyFont="1" applyBorder="1" applyAlignment="1" applyProtection="1">
      <alignment horizontal="left" vertical="center" indent="1" shrinkToFit="1"/>
      <protection locked="0"/>
    </xf>
    <xf numFmtId="0" fontId="8" fillId="2" borderId="1" xfId="0" applyFont="1" applyFill="1" applyBorder="1" applyAlignment="1" applyProtection="1">
      <alignment horizontal="center" vertical="center"/>
      <protection hidden="1"/>
    </xf>
    <xf numFmtId="0" fontId="8" fillId="2" borderId="2"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protection hidden="1"/>
    </xf>
    <xf numFmtId="0" fontId="67" fillId="8" borderId="1" xfId="0" applyFont="1" applyFill="1" applyBorder="1" applyAlignment="1" applyProtection="1">
      <alignment horizontal="center" vertical="center"/>
      <protection hidden="1"/>
    </xf>
    <xf numFmtId="0" fontId="67" fillId="8" borderId="3" xfId="0" applyFont="1" applyFill="1" applyBorder="1" applyAlignment="1" applyProtection="1">
      <alignment horizontal="center" vertical="center"/>
      <protection hidden="1"/>
    </xf>
    <xf numFmtId="0" fontId="67" fillId="8" borderId="9" xfId="0" applyFont="1" applyFill="1" applyBorder="1" applyAlignment="1" applyProtection="1">
      <alignment horizontal="center" vertical="center"/>
      <protection hidden="1"/>
    </xf>
    <xf numFmtId="0" fontId="64" fillId="0" borderId="113" xfId="0" applyFont="1" applyFill="1" applyBorder="1" applyAlignment="1" applyProtection="1">
      <alignment horizontal="center" vertical="center" shrinkToFit="1"/>
      <protection locked="0"/>
    </xf>
    <xf numFmtId="0" fontId="64" fillId="0" borderId="114" xfId="0" applyFont="1" applyFill="1" applyBorder="1" applyAlignment="1" applyProtection="1">
      <alignment horizontal="center" vertical="center" shrinkToFit="1"/>
      <protection locked="0"/>
    </xf>
    <xf numFmtId="0" fontId="64" fillId="0" borderId="123" xfId="0" applyFont="1" applyFill="1" applyBorder="1" applyAlignment="1" applyProtection="1">
      <alignment horizontal="center" vertical="center" shrinkToFit="1"/>
      <protection locked="0"/>
    </xf>
    <xf numFmtId="0" fontId="64" fillId="0" borderId="119" xfId="0" applyFont="1" applyFill="1" applyBorder="1" applyAlignment="1" applyProtection="1">
      <alignment horizontal="center" vertical="center" shrinkToFit="1"/>
      <protection locked="0"/>
    </xf>
    <xf numFmtId="0" fontId="55" fillId="26" borderId="113" xfId="0" applyFont="1" applyFill="1" applyBorder="1" applyAlignment="1" applyProtection="1">
      <alignment horizontal="center" vertical="center"/>
      <protection hidden="1"/>
    </xf>
    <xf numFmtId="0" fontId="55" fillId="26" borderId="130" xfId="0" applyFont="1" applyFill="1" applyBorder="1" applyAlignment="1" applyProtection="1">
      <alignment horizontal="center" vertical="center"/>
      <protection hidden="1"/>
    </xf>
    <xf numFmtId="0" fontId="55" fillId="26" borderId="132" xfId="0" applyFont="1" applyFill="1" applyBorder="1" applyAlignment="1" applyProtection="1">
      <alignment horizontal="center" vertical="center"/>
      <protection hidden="1"/>
    </xf>
    <xf numFmtId="49" fontId="57" fillId="22" borderId="113" xfId="0" applyNumberFormat="1" applyFont="1" applyFill="1" applyBorder="1" applyAlignment="1" applyProtection="1">
      <alignment horizontal="center" vertical="center" shrinkToFit="1"/>
      <protection hidden="1"/>
    </xf>
    <xf numFmtId="49" fontId="57" fillId="22" borderId="130" xfId="0" applyNumberFormat="1" applyFont="1" applyFill="1" applyBorder="1" applyAlignment="1" applyProtection="1">
      <alignment horizontal="center" vertical="center" shrinkToFit="1"/>
      <protection hidden="1"/>
    </xf>
    <xf numFmtId="49" fontId="57" fillId="22" borderId="114" xfId="0" applyNumberFormat="1" applyFont="1" applyFill="1" applyBorder="1" applyAlignment="1" applyProtection="1">
      <alignment horizontal="center" vertical="center" shrinkToFit="1"/>
      <protection hidden="1"/>
    </xf>
    <xf numFmtId="0" fontId="67" fillId="0" borderId="17" xfId="0" applyFont="1" applyBorder="1" applyAlignment="1" applyProtection="1">
      <alignment horizontal="left" vertical="center" indent="1" shrinkToFit="1"/>
      <protection hidden="1"/>
    </xf>
    <xf numFmtId="0" fontId="67" fillId="0" borderId="15" xfId="0" applyFont="1" applyBorder="1" applyAlignment="1" applyProtection="1">
      <alignment horizontal="left" vertical="center" indent="1" shrinkToFit="1"/>
      <protection hidden="1"/>
    </xf>
    <xf numFmtId="49" fontId="56" fillId="0" borderId="113" xfId="0" applyNumberFormat="1" applyFont="1" applyFill="1" applyBorder="1" applyAlignment="1" applyProtection="1">
      <alignment horizontal="center" vertical="center"/>
      <protection hidden="1"/>
    </xf>
    <xf numFmtId="49" fontId="56" fillId="0" borderId="114" xfId="0" applyNumberFormat="1" applyFont="1" applyFill="1" applyBorder="1" applyAlignment="1" applyProtection="1">
      <alignment horizontal="center" vertical="center"/>
      <protection hidden="1"/>
    </xf>
    <xf numFmtId="49" fontId="57" fillId="22" borderId="122" xfId="0" applyNumberFormat="1" applyFont="1" applyFill="1" applyBorder="1" applyAlignment="1" applyProtection="1">
      <alignment horizontal="center" vertical="center"/>
      <protection hidden="1"/>
    </xf>
    <xf numFmtId="49" fontId="57" fillId="22" borderId="120" xfId="0" applyNumberFormat="1" applyFont="1" applyFill="1" applyBorder="1" applyAlignment="1" applyProtection="1">
      <alignment horizontal="center" vertical="center"/>
      <protection hidden="1"/>
    </xf>
    <xf numFmtId="49" fontId="57" fillId="22" borderId="117" xfId="0" applyNumberFormat="1" applyFont="1" applyFill="1" applyBorder="1" applyAlignment="1" applyProtection="1">
      <alignment horizontal="center" vertical="center"/>
      <protection hidden="1"/>
    </xf>
    <xf numFmtId="0" fontId="66" fillId="25" borderId="113" xfId="0" applyFont="1" applyFill="1" applyBorder="1" applyAlignment="1" applyProtection="1">
      <alignment horizontal="center" vertical="center"/>
      <protection hidden="1"/>
    </xf>
    <xf numFmtId="0" fontId="66" fillId="25" borderId="130" xfId="0" applyFont="1" applyFill="1" applyBorder="1" applyAlignment="1" applyProtection="1">
      <alignment horizontal="center" vertical="center"/>
      <protection hidden="1"/>
    </xf>
    <xf numFmtId="0" fontId="66" fillId="25" borderId="132" xfId="0" applyFont="1" applyFill="1" applyBorder="1" applyAlignment="1" applyProtection="1">
      <alignment horizontal="center" vertical="center"/>
      <protection hidden="1"/>
    </xf>
    <xf numFmtId="49" fontId="57" fillId="22" borderId="113" xfId="0" applyNumberFormat="1" applyFont="1" applyFill="1" applyBorder="1" applyAlignment="1" applyProtection="1">
      <alignment horizontal="center" vertical="center"/>
      <protection hidden="1"/>
    </xf>
    <xf numFmtId="49" fontId="57" fillId="22" borderId="130" xfId="0" applyNumberFormat="1" applyFont="1" applyFill="1" applyBorder="1" applyAlignment="1" applyProtection="1">
      <alignment horizontal="center" vertical="center"/>
      <protection hidden="1"/>
    </xf>
    <xf numFmtId="49" fontId="57" fillId="22" borderId="114" xfId="0" applyNumberFormat="1" applyFont="1" applyFill="1" applyBorder="1" applyAlignment="1" applyProtection="1">
      <alignment horizontal="center" vertical="center"/>
      <protection hidden="1"/>
    </xf>
    <xf numFmtId="0" fontId="48" fillId="27" borderId="1" xfId="0" applyFont="1" applyFill="1" applyBorder="1" applyAlignment="1" applyProtection="1">
      <alignment horizontal="center" vertical="center"/>
      <protection hidden="1"/>
    </xf>
    <xf numFmtId="0" fontId="48" fillId="27" borderId="2" xfId="0" applyFont="1" applyFill="1" applyBorder="1" applyAlignment="1" applyProtection="1">
      <alignment horizontal="center" vertical="center"/>
      <protection hidden="1"/>
    </xf>
    <xf numFmtId="0" fontId="48" fillId="27" borderId="3" xfId="0" applyFont="1" applyFill="1" applyBorder="1" applyAlignment="1" applyProtection="1">
      <alignment horizontal="center" vertical="center"/>
      <protection hidden="1"/>
    </xf>
    <xf numFmtId="0" fontId="67" fillId="0" borderId="14" xfId="0" applyFont="1" applyBorder="1" applyAlignment="1" applyProtection="1">
      <alignment horizontal="left" vertical="center" indent="1" shrinkToFit="1"/>
      <protection hidden="1"/>
    </xf>
    <xf numFmtId="0" fontId="67" fillId="0" borderId="43" xfId="0" applyFont="1" applyBorder="1" applyAlignment="1" applyProtection="1">
      <alignment horizontal="left" vertical="center" indent="1" shrinkToFit="1"/>
      <protection hidden="1"/>
    </xf>
    <xf numFmtId="0" fontId="67" fillId="0" borderId="23" xfId="0" applyFont="1" applyBorder="1" applyAlignment="1" applyProtection="1">
      <alignment horizontal="left" vertical="center" indent="1" shrinkToFit="1"/>
      <protection hidden="1"/>
    </xf>
    <xf numFmtId="0" fontId="67" fillId="0" borderId="46" xfId="0" applyFont="1" applyBorder="1" applyAlignment="1" applyProtection="1">
      <alignment horizontal="left" vertical="center" indent="1" shrinkToFit="1"/>
      <protection hidden="1"/>
    </xf>
    <xf numFmtId="0" fontId="67" fillId="0" borderId="131" xfId="0" applyFont="1" applyBorder="1" applyAlignment="1" applyProtection="1">
      <alignment horizontal="left" vertical="center" indent="1" shrinkToFit="1"/>
      <protection hidden="1"/>
    </xf>
    <xf numFmtId="0" fontId="67" fillId="0" borderId="12" xfId="0" applyFont="1" applyBorder="1" applyAlignment="1" applyProtection="1">
      <alignment horizontal="left" vertical="center" indent="1" shrinkToFit="1"/>
      <protection hidden="1"/>
    </xf>
    <xf numFmtId="0" fontId="67" fillId="0" borderId="20" xfId="0" applyFont="1" applyBorder="1" applyAlignment="1" applyProtection="1">
      <alignment horizontal="left" vertical="center" indent="1" shrinkToFit="1"/>
      <protection hidden="1"/>
    </xf>
    <xf numFmtId="0" fontId="67" fillId="8" borderId="32" xfId="0" applyFont="1" applyFill="1" applyBorder="1" applyAlignment="1" applyProtection="1">
      <alignment horizontal="center" vertical="center"/>
      <protection hidden="1"/>
    </xf>
    <xf numFmtId="49" fontId="56" fillId="2" borderId="116" xfId="0" applyNumberFormat="1" applyFont="1" applyFill="1" applyBorder="1" applyAlignment="1" applyProtection="1">
      <alignment horizontal="center" vertical="center"/>
      <protection hidden="1"/>
    </xf>
    <xf numFmtId="49" fontId="56" fillId="2" borderId="118" xfId="0" applyNumberFormat="1" applyFont="1" applyFill="1" applyBorder="1" applyAlignment="1" applyProtection="1">
      <alignment horizontal="center" vertical="center"/>
      <protection hidden="1"/>
    </xf>
    <xf numFmtId="49" fontId="68" fillId="27" borderId="122" xfId="0" applyNumberFormat="1" applyFont="1" applyFill="1" applyBorder="1" applyAlignment="1" applyProtection="1">
      <alignment horizontal="center" vertical="center"/>
      <protection hidden="1"/>
    </xf>
    <xf numFmtId="49" fontId="68" fillId="27" borderId="117" xfId="0" applyNumberFormat="1" applyFont="1" applyFill="1" applyBorder="1" applyAlignment="1" applyProtection="1">
      <alignment horizontal="center" vertical="center"/>
      <protection hidden="1"/>
    </xf>
    <xf numFmtId="49" fontId="68" fillId="27" borderId="123" xfId="0" applyNumberFormat="1" applyFont="1" applyFill="1" applyBorder="1" applyAlignment="1" applyProtection="1">
      <alignment horizontal="center" vertical="center"/>
      <protection hidden="1"/>
    </xf>
    <xf numFmtId="49" fontId="68" fillId="27" borderId="119" xfId="0" applyNumberFormat="1" applyFont="1" applyFill="1" applyBorder="1" applyAlignment="1" applyProtection="1">
      <alignment horizontal="center" vertical="center"/>
      <protection hidden="1"/>
    </xf>
    <xf numFmtId="49" fontId="66" fillId="25" borderId="120" xfId="0" applyNumberFormat="1" applyFont="1" applyFill="1" applyBorder="1" applyAlignment="1" applyProtection="1">
      <alignment horizontal="center" vertical="center"/>
      <protection hidden="1"/>
    </xf>
    <xf numFmtId="49" fontId="66" fillId="25" borderId="121" xfId="0" applyNumberFormat="1" applyFont="1" applyFill="1" applyBorder="1" applyAlignment="1" applyProtection="1">
      <alignment horizontal="center" vertical="center"/>
      <protection hidden="1"/>
    </xf>
    <xf numFmtId="49" fontId="56" fillId="27" borderId="120" xfId="0" applyNumberFormat="1" applyFont="1" applyFill="1" applyBorder="1" applyAlignment="1" applyProtection="1">
      <alignment horizontal="center" vertical="center"/>
      <protection hidden="1"/>
    </xf>
    <xf numFmtId="49" fontId="56" fillId="27" borderId="121" xfId="0" applyNumberFormat="1" applyFont="1" applyFill="1" applyBorder="1" applyAlignment="1" applyProtection="1">
      <alignment horizontal="center" vertical="center"/>
      <protection hidden="1"/>
    </xf>
    <xf numFmtId="49" fontId="56" fillId="21" borderId="117" xfId="0" applyNumberFormat="1" applyFont="1" applyFill="1" applyBorder="1" applyAlignment="1" applyProtection="1">
      <alignment horizontal="center" vertical="center"/>
      <protection hidden="1"/>
    </xf>
    <xf numFmtId="49" fontId="56" fillId="21" borderId="119" xfId="0" applyNumberFormat="1" applyFont="1" applyFill="1" applyBorder="1" applyAlignment="1" applyProtection="1">
      <alignment horizontal="center" vertical="center"/>
      <protection hidden="1"/>
    </xf>
    <xf numFmtId="49" fontId="68" fillId="21" borderId="122" xfId="0" applyNumberFormat="1" applyFont="1" applyFill="1" applyBorder="1" applyAlignment="1" applyProtection="1">
      <alignment horizontal="center" vertical="center"/>
      <protection hidden="1"/>
    </xf>
    <xf numFmtId="49" fontId="68" fillId="21" borderId="117" xfId="0" applyNumberFormat="1" applyFont="1" applyFill="1" applyBorder="1" applyAlignment="1" applyProtection="1">
      <alignment horizontal="center" vertical="center"/>
      <protection hidden="1"/>
    </xf>
    <xf numFmtId="49" fontId="68" fillId="21" borderId="123" xfId="0" applyNumberFormat="1" applyFont="1" applyFill="1" applyBorder="1" applyAlignment="1" applyProtection="1">
      <alignment horizontal="center" vertical="center"/>
      <protection hidden="1"/>
    </xf>
    <xf numFmtId="49" fontId="68" fillId="21" borderId="119" xfId="0" applyNumberFormat="1" applyFont="1" applyFill="1" applyBorder="1" applyAlignment="1" applyProtection="1">
      <alignment horizontal="center" vertical="center"/>
      <protection hidden="1"/>
    </xf>
    <xf numFmtId="49" fontId="56" fillId="21" borderId="120" xfId="0" applyNumberFormat="1" applyFont="1" applyFill="1" applyBorder="1" applyAlignment="1" applyProtection="1">
      <alignment horizontal="center" vertical="center"/>
      <protection hidden="1"/>
    </xf>
    <xf numFmtId="49" fontId="56" fillId="21" borderId="121" xfId="0" applyNumberFormat="1" applyFont="1" applyFill="1" applyBorder="1" applyAlignment="1" applyProtection="1">
      <alignment horizontal="center" vertical="center"/>
      <protection hidden="1"/>
    </xf>
    <xf numFmtId="0" fontId="55" fillId="26" borderId="128" xfId="0" applyFont="1" applyFill="1" applyBorder="1" applyAlignment="1" applyProtection="1">
      <alignment horizontal="center" vertical="center"/>
      <protection hidden="1"/>
    </xf>
    <xf numFmtId="0" fontId="55" fillId="26" borderId="115" xfId="0" applyFont="1" applyFill="1" applyBorder="1" applyAlignment="1" applyProtection="1">
      <alignment horizontal="center" vertical="center"/>
      <protection hidden="1"/>
    </xf>
    <xf numFmtId="49" fontId="56" fillId="27" borderId="117" xfId="0" applyNumberFormat="1" applyFont="1" applyFill="1" applyBorder="1" applyAlignment="1" applyProtection="1">
      <alignment horizontal="center" vertical="center"/>
      <protection hidden="1"/>
    </xf>
    <xf numFmtId="49" fontId="56" fillId="27" borderId="119" xfId="0" applyNumberFormat="1" applyFont="1" applyFill="1" applyBorder="1" applyAlignment="1" applyProtection="1">
      <alignment horizontal="center" vertical="center"/>
      <protection hidden="1"/>
    </xf>
    <xf numFmtId="0" fontId="61" fillId="19" borderId="0" xfId="0" applyFont="1" applyFill="1" applyAlignment="1" applyProtection="1">
      <alignment horizontal="center" vertical="center"/>
      <protection locked="0"/>
    </xf>
    <xf numFmtId="0" fontId="75" fillId="25" borderId="122" xfId="0" applyFont="1" applyFill="1" applyBorder="1" applyAlignment="1" applyProtection="1">
      <alignment horizontal="center" vertical="center"/>
      <protection hidden="1"/>
    </xf>
    <xf numFmtId="0" fontId="75" fillId="25" borderId="120" xfId="0" applyFont="1" applyFill="1" applyBorder="1" applyAlignment="1" applyProtection="1">
      <alignment horizontal="center" vertical="center"/>
      <protection hidden="1"/>
    </xf>
    <xf numFmtId="0" fontId="75" fillId="25" borderId="117" xfId="0" applyFont="1" applyFill="1" applyBorder="1" applyAlignment="1" applyProtection="1">
      <alignment horizontal="center" vertical="center"/>
      <protection hidden="1"/>
    </xf>
    <xf numFmtId="0" fontId="75" fillId="25" borderId="123" xfId="0" applyFont="1" applyFill="1" applyBorder="1" applyAlignment="1" applyProtection="1">
      <alignment horizontal="center" vertical="center"/>
      <protection hidden="1"/>
    </xf>
    <xf numFmtId="0" fontId="75" fillId="25" borderId="121" xfId="0" applyFont="1" applyFill="1" applyBorder="1" applyAlignment="1" applyProtection="1">
      <alignment horizontal="center" vertical="center"/>
      <protection hidden="1"/>
    </xf>
    <xf numFmtId="0" fontId="75" fillId="25" borderId="119" xfId="0" applyFont="1" applyFill="1" applyBorder="1" applyAlignment="1" applyProtection="1">
      <alignment horizontal="center" vertical="center"/>
      <protection hidden="1"/>
    </xf>
    <xf numFmtId="0" fontId="65" fillId="21" borderId="62" xfId="0" applyFont="1" applyFill="1" applyBorder="1" applyAlignment="1" applyProtection="1">
      <alignment horizontal="center" vertical="center"/>
      <protection hidden="1"/>
    </xf>
    <xf numFmtId="0" fontId="65" fillId="21" borderId="39" xfId="0" applyFont="1" applyFill="1" applyBorder="1" applyAlignment="1" applyProtection="1">
      <alignment horizontal="center" vertical="center"/>
      <protection hidden="1"/>
    </xf>
    <xf numFmtId="0" fontId="65" fillId="21" borderId="41" xfId="0" applyFont="1" applyFill="1" applyBorder="1" applyAlignment="1" applyProtection="1">
      <alignment horizontal="center" vertical="center"/>
      <protection hidden="1"/>
    </xf>
    <xf numFmtId="0" fontId="65" fillId="21" borderId="6" xfId="0" applyFont="1" applyFill="1" applyBorder="1" applyAlignment="1" applyProtection="1">
      <alignment horizontal="center" vertical="center"/>
      <protection hidden="1"/>
    </xf>
    <xf numFmtId="0" fontId="65" fillId="21" borderId="7" xfId="0" applyFont="1" applyFill="1" applyBorder="1" applyAlignment="1" applyProtection="1">
      <alignment horizontal="center" vertical="center"/>
      <protection hidden="1"/>
    </xf>
    <xf numFmtId="0" fontId="65" fillId="21" borderId="8" xfId="0" applyFont="1" applyFill="1" applyBorder="1" applyAlignment="1" applyProtection="1">
      <alignment horizontal="center" vertical="center"/>
      <protection hidden="1"/>
    </xf>
    <xf numFmtId="0" fontId="55" fillId="25" borderId="128" xfId="0" applyFont="1" applyFill="1" applyBorder="1" applyAlignment="1" applyProtection="1">
      <alignment horizontal="center" vertical="center"/>
      <protection hidden="1"/>
    </xf>
    <xf numFmtId="0" fontId="55" fillId="25" borderId="115" xfId="0" applyFont="1" applyFill="1" applyBorder="1" applyAlignment="1" applyProtection="1">
      <alignment horizontal="center" vertical="center"/>
      <protection hidden="1"/>
    </xf>
    <xf numFmtId="0" fontId="8" fillId="7" borderId="2" xfId="0" applyFont="1" applyFill="1" applyBorder="1" applyAlignment="1" applyProtection="1">
      <alignment horizontal="center" vertical="center"/>
      <protection hidden="1"/>
    </xf>
    <xf numFmtId="0" fontId="8" fillId="7" borderId="3" xfId="0" applyFont="1" applyFill="1" applyBorder="1" applyAlignment="1" applyProtection="1">
      <alignment horizontal="center" vertical="center"/>
      <protection hidden="1"/>
    </xf>
    <xf numFmtId="0" fontId="8" fillId="7" borderId="1" xfId="0" applyFont="1" applyFill="1" applyBorder="1" applyAlignment="1" applyProtection="1">
      <alignment horizontal="center" vertical="center"/>
      <protection hidden="1"/>
    </xf>
    <xf numFmtId="165" fontId="8" fillId="2" borderId="1" xfId="0" applyNumberFormat="1" applyFont="1" applyFill="1" applyBorder="1" applyAlignment="1" applyProtection="1">
      <alignment horizontal="center" vertical="center"/>
      <protection hidden="1"/>
    </xf>
    <xf numFmtId="165" fontId="8" fillId="2" borderId="2" xfId="0" applyNumberFormat="1" applyFont="1" applyFill="1" applyBorder="1" applyAlignment="1" applyProtection="1">
      <alignment horizontal="center" vertical="center"/>
      <protection hidden="1"/>
    </xf>
    <xf numFmtId="165" fontId="8" fillId="2" borderId="3" xfId="0" applyNumberFormat="1" applyFont="1" applyFill="1" applyBorder="1" applyAlignment="1" applyProtection="1">
      <alignment horizontal="center" vertical="center"/>
      <protection hidden="1"/>
    </xf>
    <xf numFmtId="165" fontId="5" fillId="7" borderId="1" xfId="0" applyNumberFormat="1" applyFont="1" applyFill="1" applyBorder="1" applyAlignment="1" applyProtection="1">
      <alignment horizontal="center" vertical="center"/>
      <protection hidden="1"/>
    </xf>
    <xf numFmtId="165" fontId="5" fillId="7" borderId="2" xfId="0" applyNumberFormat="1" applyFont="1" applyFill="1" applyBorder="1" applyAlignment="1" applyProtection="1">
      <alignment horizontal="center" vertical="center"/>
      <protection hidden="1"/>
    </xf>
    <xf numFmtId="165" fontId="5" fillId="7" borderId="3" xfId="0" applyNumberFormat="1" applyFont="1" applyFill="1" applyBorder="1" applyAlignment="1" applyProtection="1">
      <alignment horizontal="center" vertical="center"/>
      <protection hidden="1"/>
    </xf>
    <xf numFmtId="0" fontId="48" fillId="24" borderId="1" xfId="0" applyFont="1" applyFill="1" applyBorder="1" applyAlignment="1" applyProtection="1">
      <alignment horizontal="center" vertical="center"/>
      <protection hidden="1"/>
    </xf>
    <xf numFmtId="0" fontId="48" fillId="24" borderId="2" xfId="0" applyFont="1" applyFill="1" applyBorder="1" applyAlignment="1" applyProtection="1">
      <alignment horizontal="center" vertical="center"/>
      <protection hidden="1"/>
    </xf>
    <xf numFmtId="0" fontId="48" fillId="24" borderId="3" xfId="0" applyFont="1" applyFill="1" applyBorder="1" applyAlignment="1" applyProtection="1">
      <alignment horizontal="center" vertical="center"/>
      <protection hidden="1"/>
    </xf>
    <xf numFmtId="0" fontId="74" fillId="19" borderId="0" xfId="0" applyFont="1" applyFill="1" applyAlignment="1" applyProtection="1">
      <alignment horizontal="center" vertical="center"/>
      <protection hidden="1"/>
    </xf>
    <xf numFmtId="49" fontId="68" fillId="24" borderId="122" xfId="0" applyNumberFormat="1" applyFont="1" applyFill="1" applyBorder="1" applyAlignment="1" applyProtection="1">
      <alignment horizontal="center" vertical="center"/>
      <protection hidden="1"/>
    </xf>
    <xf numFmtId="49" fontId="68" fillId="24" borderId="117" xfId="0" applyNumberFormat="1" applyFont="1" applyFill="1" applyBorder="1" applyAlignment="1" applyProtection="1">
      <alignment horizontal="center" vertical="center"/>
      <protection hidden="1"/>
    </xf>
    <xf numFmtId="49" fontId="68" fillId="24" borderId="123" xfId="0" applyNumberFormat="1" applyFont="1" applyFill="1" applyBorder="1" applyAlignment="1" applyProtection="1">
      <alignment horizontal="center" vertical="center"/>
      <protection hidden="1"/>
    </xf>
    <xf numFmtId="49" fontId="68" fillId="24" borderId="119" xfId="0" applyNumberFormat="1" applyFont="1" applyFill="1" applyBorder="1" applyAlignment="1" applyProtection="1">
      <alignment horizontal="center" vertical="center"/>
      <protection hidden="1"/>
    </xf>
    <xf numFmtId="0" fontId="72" fillId="26" borderId="113" xfId="0" applyFont="1" applyFill="1" applyBorder="1" applyAlignment="1" applyProtection="1">
      <alignment horizontal="center" vertical="center"/>
      <protection hidden="1"/>
    </xf>
    <xf numFmtId="0" fontId="72" fillId="26" borderId="130" xfId="0" applyFont="1" applyFill="1" applyBorder="1" applyAlignment="1" applyProtection="1">
      <alignment horizontal="center" vertical="center"/>
      <protection hidden="1"/>
    </xf>
    <xf numFmtId="0" fontId="72" fillId="26" borderId="114" xfId="0" applyFont="1" applyFill="1" applyBorder="1" applyAlignment="1" applyProtection="1">
      <alignment horizontal="center" vertical="center"/>
      <protection hidden="1"/>
    </xf>
    <xf numFmtId="0" fontId="56" fillId="6" borderId="113" xfId="0" applyFont="1" applyFill="1" applyBorder="1" applyAlignment="1" applyProtection="1">
      <alignment horizontal="center" vertical="center"/>
      <protection hidden="1"/>
    </xf>
    <xf numFmtId="0" fontId="56" fillId="6" borderId="114" xfId="0" applyFont="1" applyFill="1" applyBorder="1" applyAlignment="1" applyProtection="1">
      <alignment horizontal="center" vertical="center"/>
      <protection hidden="1"/>
    </xf>
    <xf numFmtId="16" fontId="72" fillId="25" borderId="113" xfId="0" applyNumberFormat="1" applyFont="1" applyFill="1" applyBorder="1" applyAlignment="1" applyProtection="1">
      <alignment horizontal="center" vertical="center"/>
      <protection hidden="1"/>
    </xf>
    <xf numFmtId="16" fontId="72" fillId="25" borderId="130" xfId="0" applyNumberFormat="1" applyFont="1" applyFill="1" applyBorder="1" applyAlignment="1" applyProtection="1">
      <alignment horizontal="center" vertical="center"/>
      <protection hidden="1"/>
    </xf>
    <xf numFmtId="16" fontId="72" fillId="25" borderId="114" xfId="0" applyNumberFormat="1" applyFont="1" applyFill="1" applyBorder="1" applyAlignment="1" applyProtection="1">
      <alignment horizontal="center" vertical="center"/>
      <protection hidden="1"/>
    </xf>
    <xf numFmtId="49" fontId="56" fillId="22" borderId="122" xfId="0" applyNumberFormat="1" applyFont="1" applyFill="1" applyBorder="1" applyAlignment="1" applyProtection="1">
      <alignment horizontal="center" vertical="center" shrinkToFit="1"/>
      <protection hidden="1"/>
    </xf>
    <xf numFmtId="49" fontId="56" fillId="22" borderId="117" xfId="0" applyNumberFormat="1" applyFont="1" applyFill="1" applyBorder="1" applyAlignment="1" applyProtection="1">
      <alignment horizontal="center" vertical="center" shrinkToFit="1"/>
      <protection hidden="1"/>
    </xf>
    <xf numFmtId="49" fontId="56" fillId="22" borderId="123" xfId="0" applyNumberFormat="1" applyFont="1" applyFill="1" applyBorder="1" applyAlignment="1" applyProtection="1">
      <alignment horizontal="center" vertical="center" shrinkToFit="1"/>
      <protection hidden="1"/>
    </xf>
    <xf numFmtId="49" fontId="56" fillId="22" borderId="119" xfId="0" applyNumberFormat="1" applyFont="1" applyFill="1" applyBorder="1" applyAlignment="1" applyProtection="1">
      <alignment horizontal="center" vertical="center" shrinkToFit="1"/>
      <protection hidden="1"/>
    </xf>
    <xf numFmtId="49" fontId="57" fillId="2" borderId="116" xfId="0" applyNumberFormat="1" applyFont="1" applyFill="1" applyBorder="1" applyAlignment="1" applyProtection="1">
      <alignment horizontal="center" vertical="center"/>
      <protection hidden="1"/>
    </xf>
    <xf numFmtId="49" fontId="57" fillId="2" borderId="118" xfId="0" applyNumberFormat="1" applyFont="1" applyFill="1" applyBorder="1" applyAlignment="1" applyProtection="1">
      <alignment horizontal="center" vertical="center"/>
      <protection hidden="1"/>
    </xf>
    <xf numFmtId="49" fontId="57" fillId="3" borderId="120" xfId="0" applyNumberFormat="1" applyFont="1" applyFill="1" applyBorder="1" applyAlignment="1" applyProtection="1">
      <alignment horizontal="center" vertical="center"/>
      <protection hidden="1"/>
    </xf>
    <xf numFmtId="49" fontId="57" fillId="3" borderId="121" xfId="0" applyNumberFormat="1" applyFont="1" applyFill="1" applyBorder="1" applyAlignment="1" applyProtection="1">
      <alignment horizontal="center" vertical="center"/>
      <protection hidden="1"/>
    </xf>
    <xf numFmtId="49" fontId="57" fillId="22" borderId="113" xfId="0" applyNumberFormat="1" applyFont="1" applyFill="1" applyBorder="1" applyAlignment="1" applyProtection="1">
      <alignment horizontal="center" vertical="center" shrinkToFit="1"/>
      <protection locked="0"/>
    </xf>
    <xf numFmtId="49" fontId="57" fillId="22" borderId="114" xfId="0" applyNumberFormat="1" applyFont="1" applyFill="1" applyBorder="1" applyAlignment="1" applyProtection="1">
      <alignment horizontal="center" vertical="center" shrinkToFit="1"/>
      <protection locked="0"/>
    </xf>
    <xf numFmtId="49" fontId="57" fillId="22" borderId="113" xfId="0" applyNumberFormat="1" applyFont="1" applyFill="1" applyBorder="1" applyAlignment="1" applyProtection="1">
      <alignment horizontal="center" vertical="center"/>
      <protection locked="0"/>
    </xf>
    <xf numFmtId="49" fontId="57" fillId="22" borderId="114" xfId="0" applyNumberFormat="1" applyFont="1" applyFill="1" applyBorder="1" applyAlignment="1" applyProtection="1">
      <alignment horizontal="center" vertical="center"/>
      <protection locked="0"/>
    </xf>
    <xf numFmtId="0" fontId="75" fillId="26" borderId="0" xfId="0" applyFont="1" applyFill="1" applyBorder="1" applyAlignment="1" applyProtection="1">
      <alignment horizontal="center" vertical="center"/>
      <protection hidden="1"/>
    </xf>
    <xf numFmtId="49" fontId="57" fillId="21" borderId="117" xfId="0" applyNumberFormat="1" applyFont="1" applyFill="1" applyBorder="1" applyAlignment="1" applyProtection="1">
      <alignment horizontal="center" vertical="center"/>
      <protection hidden="1"/>
    </xf>
    <xf numFmtId="49" fontId="57" fillId="21" borderId="119" xfId="0" applyNumberFormat="1" applyFont="1" applyFill="1" applyBorder="1" applyAlignment="1" applyProtection="1">
      <alignment horizontal="center" vertical="center"/>
      <protection hidden="1"/>
    </xf>
    <xf numFmtId="0" fontId="55" fillId="25" borderId="114" xfId="0" applyFont="1" applyFill="1" applyBorder="1" applyAlignment="1" applyProtection="1">
      <alignment horizontal="center" vertical="center"/>
      <protection hidden="1"/>
    </xf>
    <xf numFmtId="0" fontId="67" fillId="0" borderId="34" xfId="0" applyFont="1" applyBorder="1" applyAlignment="1" applyProtection="1">
      <alignment horizontal="left" vertical="center" indent="2" shrinkToFit="1"/>
      <protection hidden="1"/>
    </xf>
    <xf numFmtId="0" fontId="67" fillId="0" borderId="127" xfId="0" applyFont="1" applyBorder="1" applyAlignment="1" applyProtection="1">
      <alignment horizontal="left" vertical="center" indent="2" shrinkToFit="1"/>
      <protection hidden="1"/>
    </xf>
    <xf numFmtId="0" fontId="5" fillId="23" borderId="1" xfId="0" applyFont="1" applyFill="1" applyBorder="1" applyAlignment="1" applyProtection="1">
      <alignment horizontal="center" vertical="center"/>
      <protection hidden="1"/>
    </xf>
    <xf numFmtId="0" fontId="5" fillId="23" borderId="2" xfId="0" applyFont="1" applyFill="1" applyBorder="1" applyAlignment="1" applyProtection="1">
      <alignment horizontal="center" vertical="center"/>
      <protection hidden="1"/>
    </xf>
    <xf numFmtId="0" fontId="5" fillId="23" borderId="39" xfId="0" applyFont="1" applyFill="1" applyBorder="1" applyAlignment="1" applyProtection="1">
      <alignment horizontal="center" vertical="center"/>
      <protection hidden="1"/>
    </xf>
    <xf numFmtId="0" fontId="5" fillId="23" borderId="3" xfId="0" applyFont="1" applyFill="1" applyBorder="1" applyAlignment="1" applyProtection="1">
      <alignment horizontal="center" vertical="center"/>
      <protection hidden="1"/>
    </xf>
    <xf numFmtId="0" fontId="67" fillId="0" borderId="124" xfId="0" applyFont="1" applyBorder="1" applyAlignment="1" applyProtection="1">
      <alignment horizontal="left" vertical="center" indent="2" shrinkToFit="1"/>
      <protection hidden="1"/>
    </xf>
    <xf numFmtId="0" fontId="67" fillId="0" borderId="125" xfId="0" applyFont="1" applyBorder="1" applyAlignment="1" applyProtection="1">
      <alignment horizontal="left" vertical="center" indent="2" shrinkToFit="1"/>
      <protection hidden="1"/>
    </xf>
    <xf numFmtId="0" fontId="4" fillId="8" borderId="32" xfId="0" applyFont="1" applyFill="1" applyBorder="1" applyAlignment="1" applyProtection="1">
      <alignment horizontal="center" vertical="center"/>
      <protection hidden="1"/>
    </xf>
    <xf numFmtId="0" fontId="4" fillId="8" borderId="9" xfId="0" applyFont="1" applyFill="1" applyBorder="1" applyAlignment="1" applyProtection="1">
      <alignment horizontal="center" vertical="center"/>
      <protection hidden="1"/>
    </xf>
    <xf numFmtId="0" fontId="5" fillId="24" borderId="1" xfId="0" applyFont="1" applyFill="1" applyBorder="1" applyAlignment="1" applyProtection="1">
      <alignment horizontal="center" vertical="center"/>
      <protection hidden="1"/>
    </xf>
    <xf numFmtId="0" fontId="5" fillId="24" borderId="2" xfId="0" applyFont="1" applyFill="1" applyBorder="1" applyAlignment="1" applyProtection="1">
      <alignment horizontal="center" vertical="center"/>
      <protection hidden="1"/>
    </xf>
    <xf numFmtId="0" fontId="5" fillId="24" borderId="3" xfId="0" applyFont="1" applyFill="1" applyBorder="1" applyAlignment="1" applyProtection="1">
      <alignment horizontal="center" vertical="center"/>
      <protection hidden="1"/>
    </xf>
    <xf numFmtId="0" fontId="65" fillId="21" borderId="124" xfId="0" applyFont="1" applyFill="1" applyBorder="1" applyAlignment="1" applyProtection="1">
      <alignment horizontal="center" vertical="center"/>
      <protection hidden="1"/>
    </xf>
    <xf numFmtId="0" fontId="65" fillId="21" borderId="125" xfId="0" applyFont="1" applyFill="1" applyBorder="1" applyAlignment="1" applyProtection="1">
      <alignment horizontal="center" vertical="center"/>
      <protection hidden="1"/>
    </xf>
    <xf numFmtId="0" fontId="65" fillId="21" borderId="126" xfId="0" applyFont="1" applyFill="1" applyBorder="1" applyAlignment="1" applyProtection="1">
      <alignment horizontal="center" vertical="center"/>
      <protection hidden="1"/>
    </xf>
    <xf numFmtId="0" fontId="65" fillId="21" borderId="34" xfId="0" applyFont="1" applyFill="1" applyBorder="1" applyAlignment="1" applyProtection="1">
      <alignment horizontal="center" vertical="center"/>
      <protection hidden="1"/>
    </xf>
    <xf numFmtId="0" fontId="65" fillId="21" borderId="127" xfId="0" applyFont="1" applyFill="1" applyBorder="1" applyAlignment="1" applyProtection="1">
      <alignment horizontal="center" vertical="center"/>
      <protection hidden="1"/>
    </xf>
    <xf numFmtId="0" fontId="65" fillId="21" borderId="50" xfId="0" applyFont="1" applyFill="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49" fontId="57" fillId="21" borderId="120" xfId="0" applyNumberFormat="1" applyFont="1" applyFill="1" applyBorder="1" applyAlignment="1" applyProtection="1">
      <alignment horizontal="center" vertical="center"/>
      <protection hidden="1"/>
    </xf>
    <xf numFmtId="49" fontId="57" fillId="21" borderId="121" xfId="0" applyNumberFormat="1" applyFont="1" applyFill="1" applyBorder="1" applyAlignment="1" applyProtection="1">
      <alignment horizontal="center" vertical="center"/>
      <protection hidden="1"/>
    </xf>
    <xf numFmtId="49" fontId="68" fillId="3" borderId="122" xfId="0" applyNumberFormat="1" applyFont="1" applyFill="1" applyBorder="1" applyAlignment="1" applyProtection="1">
      <alignment horizontal="center" vertical="center"/>
      <protection hidden="1"/>
    </xf>
    <xf numFmtId="49" fontId="68" fillId="3" borderId="117" xfId="0" applyNumberFormat="1" applyFont="1" applyFill="1" applyBorder="1" applyAlignment="1" applyProtection="1">
      <alignment horizontal="center" vertical="center"/>
      <protection hidden="1"/>
    </xf>
    <xf numFmtId="49" fontId="68" fillId="3" borderId="123" xfId="0" applyNumberFormat="1" applyFont="1" applyFill="1" applyBorder="1" applyAlignment="1" applyProtection="1">
      <alignment horizontal="center" vertical="center"/>
      <protection hidden="1"/>
    </xf>
    <xf numFmtId="49" fontId="68" fillId="3" borderId="119" xfId="0" applyNumberFormat="1" applyFont="1" applyFill="1" applyBorder="1" applyAlignment="1" applyProtection="1">
      <alignment horizontal="center" vertical="center"/>
      <protection hidden="1"/>
    </xf>
    <xf numFmtId="49" fontId="79" fillId="25" borderId="117" xfId="0" applyNumberFormat="1" applyFont="1" applyFill="1" applyBorder="1" applyAlignment="1" applyProtection="1">
      <alignment horizontal="center" vertical="center"/>
      <protection hidden="1"/>
    </xf>
    <xf numFmtId="49" fontId="79" fillId="25" borderId="119" xfId="0" applyNumberFormat="1" applyFont="1" applyFill="1" applyBorder="1" applyAlignment="1" applyProtection="1">
      <alignment horizontal="center" vertical="center"/>
      <protection hidden="1"/>
    </xf>
    <xf numFmtId="0" fontId="78" fillId="25" borderId="122" xfId="0" applyFont="1" applyFill="1" applyBorder="1" applyAlignment="1" applyProtection="1">
      <alignment horizontal="center" vertical="center"/>
      <protection hidden="1"/>
    </xf>
    <xf numFmtId="0" fontId="78" fillId="25" borderId="120" xfId="0" applyFont="1" applyFill="1" applyBorder="1" applyAlignment="1" applyProtection="1">
      <alignment horizontal="center" vertical="center"/>
      <protection hidden="1"/>
    </xf>
    <xf numFmtId="0" fontId="78" fillId="25" borderId="117" xfId="0" applyFont="1" applyFill="1" applyBorder="1" applyAlignment="1" applyProtection="1">
      <alignment horizontal="center" vertical="center"/>
      <protection hidden="1"/>
    </xf>
    <xf numFmtId="0" fontId="78" fillId="25" borderId="123" xfId="0" applyFont="1" applyFill="1" applyBorder="1" applyAlignment="1" applyProtection="1">
      <alignment horizontal="center" vertical="center"/>
      <protection hidden="1"/>
    </xf>
    <xf numFmtId="0" fontId="78" fillId="25" borderId="121" xfId="0" applyFont="1" applyFill="1" applyBorder="1" applyAlignment="1" applyProtection="1">
      <alignment horizontal="center" vertical="center"/>
      <protection hidden="1"/>
    </xf>
    <xf numFmtId="0" fontId="78" fillId="25" borderId="119" xfId="0" applyFont="1" applyFill="1" applyBorder="1" applyAlignment="1" applyProtection="1">
      <alignment horizontal="center" vertical="center"/>
      <protection hidden="1"/>
    </xf>
    <xf numFmtId="16" fontId="75" fillId="25" borderId="0" xfId="0" applyNumberFormat="1" applyFont="1" applyFill="1" applyBorder="1" applyAlignment="1" applyProtection="1">
      <alignment horizontal="center" vertical="center"/>
      <protection hidden="1"/>
    </xf>
    <xf numFmtId="0" fontId="67" fillId="0" borderId="133" xfId="0" applyFont="1" applyBorder="1" applyAlignment="1" applyProtection="1">
      <alignment horizontal="left" vertical="center" indent="2" shrinkToFit="1"/>
      <protection hidden="1"/>
    </xf>
    <xf numFmtId="0" fontId="67" fillId="0" borderId="134" xfId="0" applyFont="1" applyBorder="1" applyAlignment="1" applyProtection="1">
      <alignment horizontal="left" vertical="center" indent="2" shrinkToFit="1"/>
      <protection hidden="1"/>
    </xf>
    <xf numFmtId="0" fontId="55" fillId="25" borderId="113" xfId="0" applyFont="1" applyFill="1" applyBorder="1" applyAlignment="1" applyProtection="1">
      <alignment horizontal="center" vertical="center"/>
      <protection hidden="1"/>
    </xf>
    <xf numFmtId="0" fontId="55" fillId="25" borderId="129" xfId="0" applyFont="1" applyFill="1" applyBorder="1" applyAlignment="1" applyProtection="1">
      <alignment horizontal="center" vertical="center"/>
      <protection hidden="1"/>
    </xf>
    <xf numFmtId="0" fontId="85" fillId="7" borderId="14" xfId="0" applyFont="1" applyFill="1" applyBorder="1" applyAlignment="1" applyProtection="1">
      <alignment horizontal="center" vertical="center" shrinkToFit="1"/>
      <protection hidden="1"/>
    </xf>
    <xf numFmtId="0" fontId="85" fillId="7" borderId="12" xfId="0" applyFont="1" applyFill="1" applyBorder="1" applyAlignment="1" applyProtection="1">
      <alignment horizontal="center" vertical="center" shrinkToFit="1"/>
      <protection hidden="1"/>
    </xf>
    <xf numFmtId="0" fontId="85" fillId="7" borderId="17" xfId="0" applyFont="1" applyFill="1" applyBorder="1" applyAlignment="1" applyProtection="1">
      <alignment horizontal="center" vertical="center" shrinkToFit="1"/>
      <protection hidden="1"/>
    </xf>
    <xf numFmtId="0" fontId="85" fillId="7" borderId="15" xfId="0" applyFont="1" applyFill="1" applyBorder="1" applyAlignment="1" applyProtection="1">
      <alignment horizontal="center" vertical="center" shrinkToFit="1"/>
      <protection hidden="1"/>
    </xf>
    <xf numFmtId="0" fontId="85" fillId="7" borderId="23" xfId="0" applyFont="1" applyFill="1" applyBorder="1" applyAlignment="1" applyProtection="1">
      <alignment horizontal="center" vertical="center" wrapText="1" shrinkToFit="1"/>
      <protection hidden="1"/>
    </xf>
    <xf numFmtId="0" fontId="85" fillId="7" borderId="20" xfId="0" applyFont="1" applyFill="1" applyBorder="1" applyAlignment="1" applyProtection="1">
      <alignment horizontal="center" vertical="center" wrapText="1" shrinkToFit="1"/>
      <protection hidden="1"/>
    </xf>
    <xf numFmtId="0" fontId="85" fillId="7" borderId="23" xfId="0" applyFont="1" applyFill="1" applyBorder="1" applyAlignment="1" applyProtection="1">
      <alignment horizontal="center" vertical="center" shrinkToFit="1"/>
      <protection hidden="1"/>
    </xf>
    <xf numFmtId="0" fontId="85" fillId="7" borderId="20" xfId="0" applyFont="1" applyFill="1" applyBorder="1" applyAlignment="1" applyProtection="1">
      <alignment horizontal="center" vertical="center" shrinkToFit="1"/>
      <protection hidden="1"/>
    </xf>
    <xf numFmtId="0" fontId="98" fillId="7" borderId="23" xfId="0" applyFont="1" applyFill="1" applyBorder="1" applyAlignment="1" applyProtection="1">
      <alignment horizontal="left" vertical="center" wrapText="1" indent="2" shrinkToFit="1"/>
      <protection hidden="1"/>
    </xf>
  </cellXfs>
  <cellStyles count="6">
    <cellStyle name="Lien hypertexte" xfId="5" builtinId="8"/>
    <cellStyle name="Normal" xfId="0" builtinId="0"/>
    <cellStyle name="Normal 2" xfId="1"/>
    <cellStyle name="Normal 2 2" xfId="3"/>
    <cellStyle name="Normal 3" xfId="2"/>
    <cellStyle name="Normal 4" xfId="4"/>
  </cellStyles>
  <dxfs count="130">
    <dxf>
      <font>
        <b/>
        <strike val="0"/>
        <outline val="0"/>
        <shadow val="0"/>
        <vertAlign val="baseline"/>
        <sz val="11"/>
        <color auto="1"/>
        <name val="Calibri"/>
        <scheme val="minor"/>
      </font>
      <alignment horizontal="center" vertical="center" textRotation="0" wrapText="0" indent="0" justifyLastLine="0" shrinkToFit="0" readingOrder="0"/>
    </dxf>
    <dxf>
      <font>
        <b/>
        <strike val="0"/>
        <outline val="0"/>
        <shadow val="0"/>
        <vertAlign val="baseline"/>
        <sz val="11"/>
        <color auto="1"/>
        <name val="Calibri"/>
        <scheme val="minor"/>
      </font>
      <alignment horizontal="center" vertical="center" textRotation="0" wrapText="0" indent="0" justifyLastLine="0" shrinkToFit="0" readingOrder="0"/>
    </dxf>
    <dxf>
      <font>
        <b/>
        <strike val="0"/>
        <outline val="0"/>
        <shadow val="0"/>
        <vertAlign val="baseline"/>
        <sz val="11"/>
        <color auto="1"/>
        <name val="Calibri"/>
        <scheme val="minor"/>
      </font>
      <alignment horizontal="center"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center" vertical="center" textRotation="0" wrapText="0" indent="0" justifyLastLine="0" shrinkToFit="0" readingOrder="0"/>
    </dxf>
    <dxf>
      <font>
        <b/>
        <strike val="0"/>
        <outline val="0"/>
        <shadow val="0"/>
        <vertAlign val="baseline"/>
        <sz val="11"/>
        <color auto="1"/>
        <name val="Calibri"/>
        <scheme val="minor"/>
      </font>
      <numFmt numFmtId="0" formatCode="General"/>
      <alignment horizontal="left"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center"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left" vertical="center" textRotation="0" wrapText="0" indent="0" justifyLastLine="0" shrinkToFit="0" readingOrder="0"/>
    </dxf>
    <dxf>
      <font>
        <b/>
        <strike val="0"/>
        <outline val="0"/>
        <shadow val="0"/>
        <vertAlign val="baseline"/>
        <sz val="11"/>
        <color auto="1"/>
        <name val="Calibri"/>
        <scheme val="minor"/>
      </font>
      <alignment horizontal="center" vertical="center" textRotation="0" wrapText="0" indent="0" justifyLastLine="0" shrinkToFit="0" readingOrder="0"/>
    </dxf>
    <dxf>
      <font>
        <b/>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medium">
          <color theme="1"/>
        </top>
        <bottom style="medium">
          <color theme="1"/>
        </bottom>
      </border>
    </dxf>
    <dxf>
      <fill>
        <patternFill patternType="none">
          <fgColor indexed="64"/>
          <bgColor auto="1"/>
        </patternFill>
      </fill>
    </dxf>
    <dxf>
      <border outline="0">
        <bottom style="medium">
          <color theme="1"/>
        </bottom>
      </border>
    </dxf>
    <dxf>
      <font>
        <b/>
        <i val="0"/>
        <strike val="0"/>
        <condense val="0"/>
        <extend val="0"/>
        <outline val="0"/>
        <shadow val="0"/>
        <u val="none"/>
        <vertAlign val="baseline"/>
        <sz val="11"/>
        <color theme="0"/>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theme="1"/>
        </left>
        <right style="thin">
          <color theme="1"/>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condense val="0"/>
        <extend val="0"/>
        <color indexed="9"/>
      </font>
      <fill>
        <patternFill>
          <bgColor indexed="23"/>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0000"/>
        </patternFill>
      </fill>
    </dxf>
    <dxf>
      <fill>
        <patternFill>
          <bgColor rgb="FFFFFF00"/>
        </patternFill>
      </fill>
    </dxf>
    <dxf>
      <fill>
        <patternFill>
          <bgColor rgb="FF00B0F0"/>
        </patternFill>
      </fill>
    </dxf>
    <dxf>
      <fill>
        <patternFill>
          <bgColor rgb="FFFFFF00"/>
        </patternFill>
      </fill>
    </dxf>
    <dxf>
      <fill>
        <patternFill>
          <bgColor rgb="FFFF0000"/>
        </patternFill>
      </fill>
    </dxf>
    <dxf>
      <fill>
        <patternFill>
          <bgColor rgb="FFFFFF00"/>
        </patternFill>
      </fill>
    </dxf>
    <dxf>
      <fill>
        <patternFill>
          <bgColor rgb="FF00B0F0"/>
        </patternFill>
      </fill>
    </dxf>
    <dxf>
      <font>
        <b/>
        <i val="0"/>
        <condense val="0"/>
        <extend val="0"/>
        <color indexed="9"/>
      </font>
      <fill>
        <patternFill>
          <bgColor indexed="23"/>
        </patternFill>
      </fill>
    </dxf>
    <dxf>
      <font>
        <strike val="0"/>
        <outline val="0"/>
        <shadow val="0"/>
        <u val="none"/>
        <vertAlign val="baseline"/>
        <sz val="9"/>
        <color theme="1"/>
        <name val="Arial"/>
        <scheme val="none"/>
      </font>
      <fill>
        <patternFill patternType="none">
          <fgColor indexed="64"/>
          <bgColor auto="1"/>
        </patternFill>
      </fill>
      <alignment horizontal="center" vertical="center" textRotation="0" wrapText="0" indent="0" justifyLastLine="0" readingOrder="0"/>
      <border diagonalUp="0" diagonalDown="0">
        <left/>
        <right/>
        <top style="medium">
          <color auto="1"/>
        </top>
        <bottom style="medium">
          <color auto="1"/>
        </bottom>
        <vertical/>
        <horizontal style="medium">
          <color auto="1"/>
        </horizontal>
      </border>
      <protection locked="0" hidden="1"/>
    </dxf>
    <dxf>
      <font>
        <strike val="0"/>
        <outline val="0"/>
        <shadow val="0"/>
        <u val="none"/>
        <vertAlign val="baseline"/>
        <sz val="9"/>
        <color theme="1"/>
        <name val="Arial"/>
        <scheme val="none"/>
      </font>
      <numFmt numFmtId="164" formatCode="0.000"/>
      <fill>
        <patternFill patternType="none">
          <fgColor indexed="64"/>
          <bgColor auto="1"/>
        </patternFill>
      </fill>
      <alignment horizontal="center" vertical="center" textRotation="0" wrapText="0" indent="0" justifyLastLine="0" readingOrder="0"/>
      <border diagonalUp="0" diagonalDown="0">
        <left/>
        <right/>
        <top style="medium">
          <color auto="1"/>
        </top>
        <bottom style="medium">
          <color auto="1"/>
        </bottom>
        <vertical/>
        <horizontal style="medium">
          <color auto="1"/>
        </horizontal>
      </border>
      <protection locked="0" hidden="1"/>
    </dxf>
    <dxf>
      <font>
        <strike val="0"/>
        <outline val="0"/>
        <shadow val="0"/>
        <u val="none"/>
        <vertAlign val="baseline"/>
        <sz val="9"/>
        <color theme="1"/>
        <name val="Arial"/>
        <scheme val="none"/>
      </font>
      <fill>
        <patternFill patternType="none">
          <fgColor indexed="64"/>
          <bgColor auto="1"/>
        </patternFill>
      </fill>
      <alignment horizontal="center" vertical="center" textRotation="0" wrapText="0" indent="0" justifyLastLine="0" readingOrder="0"/>
      <border diagonalUp="0" diagonalDown="0">
        <left/>
        <right/>
        <top style="medium">
          <color auto="1"/>
        </top>
        <bottom style="medium">
          <color auto="1"/>
        </bottom>
        <vertical/>
        <horizontal style="medium">
          <color auto="1"/>
        </horizontal>
      </border>
      <protection locked="0" hidden="1"/>
    </dxf>
    <dxf>
      <font>
        <strike val="0"/>
        <outline val="0"/>
        <shadow val="0"/>
        <u val="none"/>
        <vertAlign val="baseline"/>
        <sz val="9"/>
        <color theme="1"/>
        <name val="Arial"/>
        <scheme val="none"/>
      </font>
      <fill>
        <patternFill patternType="none">
          <fgColor indexed="64"/>
          <bgColor auto="1"/>
        </patternFill>
      </fill>
      <alignment horizontal="center" vertical="center" textRotation="0" wrapText="0" indent="0" justifyLastLine="0" readingOrder="0"/>
      <border diagonalUp="0" diagonalDown="0">
        <left/>
        <right/>
        <top style="medium">
          <color auto="1"/>
        </top>
        <bottom style="medium">
          <color auto="1"/>
        </bottom>
        <vertical/>
        <horizontal style="medium">
          <color auto="1"/>
        </horizontal>
      </border>
      <protection locked="0" hidden="1"/>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0" indent="0" justifyLastLine="0" shrinkToFit="1" readingOrder="0"/>
      <border diagonalUp="0" diagonalDown="0">
        <left/>
        <right/>
        <top style="medium">
          <color auto="1"/>
        </top>
        <bottom style="medium">
          <color auto="1"/>
        </bottom>
        <vertical/>
        <horizontal style="medium">
          <color auto="1"/>
        </horizontal>
      </border>
      <protection locked="1" hidden="1"/>
    </dxf>
    <dxf>
      <font>
        <strike val="0"/>
        <outline val="0"/>
        <shadow val="0"/>
        <u val="none"/>
        <vertAlign val="baseline"/>
        <sz val="9"/>
        <color theme="1"/>
        <name val="Arial"/>
        <scheme val="none"/>
      </font>
      <fill>
        <patternFill patternType="none">
          <fgColor indexed="64"/>
          <bgColor auto="1"/>
        </patternFill>
      </fill>
      <alignment horizontal="left" vertical="center" textRotation="0" wrapText="0" indent="0" justifyLastLine="0" shrinkToFit="1" readingOrder="0"/>
      <border diagonalUp="0" diagonalDown="0">
        <left/>
        <right/>
        <top style="medium">
          <color auto="1"/>
        </top>
        <bottom style="medium">
          <color auto="1"/>
        </bottom>
        <vertical/>
        <horizontal style="medium">
          <color auto="1"/>
        </horizontal>
      </border>
      <protection locked="0" hidden="0"/>
    </dxf>
    <dxf>
      <font>
        <strike val="0"/>
        <outline val="0"/>
        <shadow val="0"/>
        <u val="none"/>
        <vertAlign val="baseline"/>
        <sz val="9"/>
        <color theme="1"/>
        <name val="Arial"/>
        <scheme val="none"/>
      </font>
      <numFmt numFmtId="0" formatCode="General"/>
      <fill>
        <patternFill patternType="none">
          <fgColor indexed="64"/>
          <bgColor auto="1"/>
        </patternFill>
      </fill>
      <alignment horizontal="center" vertical="center" textRotation="0" wrapText="0" indent="0" justifyLastLine="0" readingOrder="0"/>
      <border diagonalUp="0" diagonalDown="0">
        <left/>
        <right/>
        <top style="medium">
          <color auto="1"/>
        </top>
        <bottom style="medium">
          <color auto="1"/>
        </bottom>
        <vertical/>
        <horizontal style="medium">
          <color auto="1"/>
        </horizontal>
      </border>
    </dxf>
    <dxf>
      <font>
        <strike val="0"/>
        <outline val="0"/>
        <shadow val="0"/>
        <u val="none"/>
        <vertAlign val="baseline"/>
        <sz val="9"/>
        <color theme="1"/>
        <name val="Arial"/>
        <scheme val="none"/>
      </font>
      <fill>
        <patternFill patternType="none">
          <fgColor indexed="64"/>
          <bgColor auto="1"/>
        </patternFill>
      </fill>
      <alignment horizontal="center" vertical="center" textRotation="0" wrapText="0" indent="0" justifyLastLine="0" readingOrder="0"/>
    </dxf>
    <dxf>
      <font>
        <b/>
        <i val="0"/>
        <strike val="0"/>
        <condense val="0"/>
        <extend val="0"/>
        <outline val="0"/>
        <shadow val="0"/>
        <u val="none"/>
        <vertAlign val="baseline"/>
        <sz val="9"/>
        <color theme="1"/>
        <name val="Arial"/>
        <scheme val="none"/>
      </font>
      <fill>
        <patternFill patternType="solid">
          <fgColor indexed="64"/>
          <bgColor theme="4" tint="-0.249977111117893"/>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0000FF"/>
      <color rgb="FFFF33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1</xdr:row>
      <xdr:rowOff>30480</xdr:rowOff>
    </xdr:from>
    <xdr:to>
      <xdr:col>2</xdr:col>
      <xdr:colOff>41202</xdr:colOff>
      <xdr:row>1</xdr:row>
      <xdr:rowOff>524299</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stretch>
          <a:fillRect/>
        </a:stretch>
      </xdr:blipFill>
      <xdr:spPr>
        <a:xfrm>
          <a:off x="99060" y="30480"/>
          <a:ext cx="627942" cy="493819"/>
        </a:xfrm>
        <a:prstGeom prst="rect">
          <a:avLst/>
        </a:prstGeom>
      </xdr:spPr>
    </xdr:pic>
    <xdr:clientData/>
  </xdr:twoCellAnchor>
  <xdr:twoCellAnchor editAs="oneCell">
    <xdr:from>
      <xdr:col>6</xdr:col>
      <xdr:colOff>525780</xdr:colOff>
      <xdr:row>1</xdr:row>
      <xdr:rowOff>30480</xdr:rowOff>
    </xdr:from>
    <xdr:to>
      <xdr:col>7</xdr:col>
      <xdr:colOff>1521088</xdr:colOff>
      <xdr:row>1</xdr:row>
      <xdr:rowOff>536492</xdr:rowOff>
    </xdr:to>
    <xdr:pic>
      <xdr:nvPicPr>
        <xdr:cNvPr id="9" name="Imag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cstate="print"/>
        <a:stretch>
          <a:fillRect/>
        </a:stretch>
      </xdr:blipFill>
      <xdr:spPr>
        <a:xfrm>
          <a:off x="5113020" y="30480"/>
          <a:ext cx="1566808" cy="506012"/>
        </a:xfrm>
        <a:prstGeom prst="rect">
          <a:avLst/>
        </a:prstGeom>
      </xdr:spPr>
    </xdr:pic>
    <xdr:clientData/>
  </xdr:twoCellAnchor>
  <xdr:twoCellAnchor editAs="oneCell">
    <xdr:from>
      <xdr:col>2</xdr:col>
      <xdr:colOff>45720</xdr:colOff>
      <xdr:row>1</xdr:row>
      <xdr:rowOff>22860</xdr:rowOff>
    </xdr:from>
    <xdr:to>
      <xdr:col>6</xdr:col>
      <xdr:colOff>527684</xdr:colOff>
      <xdr:row>1</xdr:row>
      <xdr:rowOff>547161</xdr:rowOff>
    </xdr:to>
    <xdr:pic>
      <xdr:nvPicPr>
        <xdr:cNvPr id="13" name="Imag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3" cstate="print"/>
        <a:stretch>
          <a:fillRect/>
        </a:stretch>
      </xdr:blipFill>
      <xdr:spPr>
        <a:xfrm>
          <a:off x="731520" y="22860"/>
          <a:ext cx="4383404" cy="524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114299</xdr:colOff>
      <xdr:row>13</xdr:row>
      <xdr:rowOff>18273</xdr:rowOff>
    </xdr:from>
    <xdr:to>
      <xdr:col>9</xdr:col>
      <xdr:colOff>304800</xdr:colOff>
      <xdr:row>17</xdr:row>
      <xdr:rowOff>5327</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4229099" y="2479533"/>
          <a:ext cx="952501" cy="749054"/>
        </a:xfrm>
        <a:prstGeom prst="rect">
          <a:avLst/>
        </a:prstGeom>
      </xdr:spPr>
    </xdr:pic>
    <xdr:clientData/>
  </xdr:twoCellAnchor>
  <xdr:twoCellAnchor editAs="oneCell">
    <xdr:from>
      <xdr:col>7</xdr:col>
      <xdr:colOff>22861</xdr:colOff>
      <xdr:row>17</xdr:row>
      <xdr:rowOff>14168</xdr:rowOff>
    </xdr:from>
    <xdr:to>
      <xdr:col>9</xdr:col>
      <xdr:colOff>358140</xdr:colOff>
      <xdr:row>18</xdr:row>
      <xdr:rowOff>178351</xdr:rowOff>
    </xdr:to>
    <xdr:pic>
      <xdr:nvPicPr>
        <xdr:cNvPr id="9" name="Imag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2" cstate="print"/>
        <a:stretch>
          <a:fillRect/>
        </a:stretch>
      </xdr:blipFill>
      <xdr:spPr>
        <a:xfrm>
          <a:off x="4137661" y="3237428"/>
          <a:ext cx="1097279" cy="354683"/>
        </a:xfrm>
        <a:prstGeom prst="rect">
          <a:avLst/>
        </a:prstGeom>
      </xdr:spPr>
    </xdr:pic>
    <xdr:clientData/>
  </xdr:twoCellAnchor>
  <xdr:twoCellAnchor editAs="oneCell">
    <xdr:from>
      <xdr:col>13</xdr:col>
      <xdr:colOff>114298</xdr:colOff>
      <xdr:row>25</xdr:row>
      <xdr:rowOff>15240</xdr:rowOff>
    </xdr:from>
    <xdr:to>
      <xdr:col>15</xdr:col>
      <xdr:colOff>304799</xdr:colOff>
      <xdr:row>29</xdr:row>
      <xdr:rowOff>2294</xdr:rowOff>
    </xdr:to>
    <xdr:pic>
      <xdr:nvPicPr>
        <xdr:cNvPr id="10" name="Imag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cstate="print"/>
        <a:stretch>
          <a:fillRect/>
        </a:stretch>
      </xdr:blipFill>
      <xdr:spPr>
        <a:xfrm>
          <a:off x="6515098" y="4762500"/>
          <a:ext cx="952501" cy="749054"/>
        </a:xfrm>
        <a:prstGeom prst="rect">
          <a:avLst/>
        </a:prstGeom>
      </xdr:spPr>
    </xdr:pic>
    <xdr:clientData/>
  </xdr:twoCellAnchor>
  <xdr:twoCellAnchor editAs="oneCell">
    <xdr:from>
      <xdr:col>13</xdr:col>
      <xdr:colOff>30480</xdr:colOff>
      <xdr:row>29</xdr:row>
      <xdr:rowOff>11135</xdr:rowOff>
    </xdr:from>
    <xdr:to>
      <xdr:col>15</xdr:col>
      <xdr:colOff>365759</xdr:colOff>
      <xdr:row>30</xdr:row>
      <xdr:rowOff>175318</xdr:rowOff>
    </xdr:to>
    <xdr:pic>
      <xdr:nvPicPr>
        <xdr:cNvPr id="11" name="Imag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cstate="print"/>
        <a:stretch>
          <a:fillRect/>
        </a:stretch>
      </xdr:blipFill>
      <xdr:spPr>
        <a:xfrm>
          <a:off x="6431280" y="5520395"/>
          <a:ext cx="1097279" cy="354683"/>
        </a:xfrm>
        <a:prstGeom prst="rect">
          <a:avLst/>
        </a:prstGeom>
      </xdr:spPr>
    </xdr:pic>
    <xdr:clientData/>
  </xdr:twoCellAnchor>
  <xdr:twoCellAnchor editAs="oneCell">
    <xdr:from>
      <xdr:col>19</xdr:col>
      <xdr:colOff>99058</xdr:colOff>
      <xdr:row>37</xdr:row>
      <xdr:rowOff>15240</xdr:rowOff>
    </xdr:from>
    <xdr:to>
      <xdr:col>21</xdr:col>
      <xdr:colOff>289559</xdr:colOff>
      <xdr:row>41</xdr:row>
      <xdr:rowOff>2294</xdr:rowOff>
    </xdr:to>
    <xdr:pic>
      <xdr:nvPicPr>
        <xdr:cNvPr id="12" name="Image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 cstate="print"/>
        <a:stretch>
          <a:fillRect/>
        </a:stretch>
      </xdr:blipFill>
      <xdr:spPr>
        <a:xfrm>
          <a:off x="8785858" y="7048500"/>
          <a:ext cx="952501" cy="749054"/>
        </a:xfrm>
        <a:prstGeom prst="rect">
          <a:avLst/>
        </a:prstGeom>
      </xdr:spPr>
    </xdr:pic>
    <xdr:clientData/>
  </xdr:twoCellAnchor>
  <xdr:twoCellAnchor editAs="oneCell">
    <xdr:from>
      <xdr:col>19</xdr:col>
      <xdr:colOff>30480</xdr:colOff>
      <xdr:row>41</xdr:row>
      <xdr:rowOff>11135</xdr:rowOff>
    </xdr:from>
    <xdr:to>
      <xdr:col>21</xdr:col>
      <xdr:colOff>365759</xdr:colOff>
      <xdr:row>42</xdr:row>
      <xdr:rowOff>175318</xdr:rowOff>
    </xdr:to>
    <xdr:pic>
      <xdr:nvPicPr>
        <xdr:cNvPr id="13" name="Imag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2" cstate="print"/>
        <a:stretch>
          <a:fillRect/>
        </a:stretch>
      </xdr:blipFill>
      <xdr:spPr>
        <a:xfrm>
          <a:off x="8717280" y="7806395"/>
          <a:ext cx="1097279" cy="3546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30480</xdr:colOff>
      <xdr:row>0</xdr:row>
      <xdr:rowOff>30480</xdr:rowOff>
    </xdr:from>
    <xdr:to>
      <xdr:col>1</xdr:col>
      <xdr:colOff>658774</xdr:colOff>
      <xdr:row>0</xdr:row>
      <xdr:rowOff>524299</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30480" y="30480"/>
          <a:ext cx="628294" cy="493819"/>
        </a:xfrm>
        <a:prstGeom prst="rect">
          <a:avLst/>
        </a:prstGeom>
      </xdr:spPr>
    </xdr:pic>
    <xdr:clientData/>
  </xdr:twoCellAnchor>
  <xdr:twoCellAnchor editAs="oneCell">
    <xdr:from>
      <xdr:col>7</xdr:col>
      <xdr:colOff>259080</xdr:colOff>
      <xdr:row>0</xdr:row>
      <xdr:rowOff>22860</xdr:rowOff>
    </xdr:from>
    <xdr:to>
      <xdr:col>9</xdr:col>
      <xdr:colOff>605323</xdr:colOff>
      <xdr:row>0</xdr:row>
      <xdr:rowOff>528872</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5494020" y="22860"/>
          <a:ext cx="1565443" cy="506012"/>
        </a:xfrm>
        <a:prstGeom prst="rect">
          <a:avLst/>
        </a:prstGeom>
      </xdr:spPr>
    </xdr:pic>
    <xdr:clientData/>
  </xdr:twoCellAnchor>
  <xdr:twoCellAnchor>
    <xdr:from>
      <xdr:col>2</xdr:col>
      <xdr:colOff>21474</xdr:colOff>
      <xdr:row>0</xdr:row>
      <xdr:rowOff>28302</xdr:rowOff>
    </xdr:from>
    <xdr:to>
      <xdr:col>7</xdr:col>
      <xdr:colOff>213360</xdr:colOff>
      <xdr:row>0</xdr:row>
      <xdr:rowOff>523602</xdr:rowOff>
    </xdr:to>
    <xdr:sp macro="" textlink="">
      <xdr:nvSpPr>
        <xdr:cNvPr id="4" name="Titre 1">
          <a:extLst>
            <a:ext uri="{FF2B5EF4-FFF2-40B4-BE49-F238E27FC236}">
              <a16:creationId xmlns:a16="http://schemas.microsoft.com/office/drawing/2014/main" id="{00000000-0008-0000-0500-000004000000}"/>
            </a:ext>
          </a:extLst>
        </xdr:cNvPr>
        <xdr:cNvSpPr>
          <a:spLocks noGrp="1"/>
        </xdr:cNvSpPr>
      </xdr:nvSpPr>
      <xdr:spPr>
        <a:xfrm>
          <a:off x="836814" y="28302"/>
          <a:ext cx="4611486" cy="495300"/>
        </a:xfrm>
        <a:prstGeom prst="roundRect">
          <a:avLst/>
        </a:prstGeom>
        <a:solidFill>
          <a:schemeClr val="accent1">
            <a:lumMod val="75000"/>
          </a:schemeClr>
        </a:solidFill>
        <a:ln>
          <a:noFill/>
        </a:ln>
        <a:effectLst>
          <a:outerShdw sx="1000" sy="1000" algn="t" rotWithShape="0">
            <a:schemeClr val="accent1">
              <a:lumMod val="75000"/>
            </a:scheme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a:schemeClr val="lt1"/>
        </a:fontRef>
      </xdr:style>
      <xdr:txBody>
        <a:bodyPr vert="horz" wrap="square" lIns="91440" tIns="45720" rIns="91440" bIns="45720" rtlCol="0" anchor="ctr">
          <a:noAutofit/>
        </a:bodyPr>
        <a:lstStyle>
          <a:lvl1pPr algn="ctr" defTabSz="914400" rtl="0" eaLnBrk="1" latinLnBrk="0" hangingPunct="1">
            <a:lnSpc>
              <a:spcPct val="90000"/>
            </a:lnSpc>
            <a:spcBef>
              <a:spcPct val="0"/>
            </a:spcBef>
            <a:buNone/>
            <a:defRPr sz="6000" kern="1200">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r>
            <a:rPr lang="fr-FR" sz="3200" b="1" spc="50">
              <a:ln w="9525" cmpd="sng">
                <a:solidFill>
                  <a:schemeClr val="accent1"/>
                </a:solidFill>
                <a:prstDash val="solid"/>
              </a:ln>
              <a:solidFill>
                <a:srgbClr val="70AD47">
                  <a:tint val="1000"/>
                </a:srgbClr>
              </a:solidFill>
              <a:effectLst>
                <a:glow rad="38100">
                  <a:schemeClr val="accent1">
                    <a:alpha val="40000"/>
                  </a:schemeClr>
                </a:glow>
              </a:effectLst>
              <a:latin typeface="+mn-lt"/>
            </a:rPr>
            <a:t>FINALE DE LIGUE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44238</xdr:colOff>
      <xdr:row>0</xdr:row>
      <xdr:rowOff>49742</xdr:rowOff>
    </xdr:from>
    <xdr:to>
      <xdr:col>2</xdr:col>
      <xdr:colOff>434976</xdr:colOff>
      <xdr:row>1</xdr:row>
      <xdr:rowOff>28575</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58538" y="49742"/>
          <a:ext cx="1038438" cy="550333"/>
        </a:xfrm>
        <a:prstGeom prst="rect">
          <a:avLst/>
        </a:prstGeom>
      </xdr:spPr>
    </xdr:pic>
    <xdr:clientData/>
  </xdr:twoCellAnchor>
  <xdr:twoCellAnchor editAs="oneCell">
    <xdr:from>
      <xdr:col>7</xdr:col>
      <xdr:colOff>226482</xdr:colOff>
      <xdr:row>0</xdr:row>
      <xdr:rowOff>60323</xdr:rowOff>
    </xdr:from>
    <xdr:to>
      <xdr:col>8</xdr:col>
      <xdr:colOff>592400</xdr:colOff>
      <xdr:row>1</xdr:row>
      <xdr:rowOff>37040</xdr:rowOff>
    </xdr:to>
    <xdr:pic>
      <xdr:nvPicPr>
        <xdr:cNvPr id="3" name="Imag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stretch>
          <a:fillRect/>
        </a:stretch>
      </xdr:blipFill>
      <xdr:spPr>
        <a:xfrm>
          <a:off x="5417607" y="60323"/>
          <a:ext cx="1146968" cy="548217"/>
        </a:xfrm>
        <a:prstGeom prst="rect">
          <a:avLst/>
        </a:prstGeom>
      </xdr:spPr>
    </xdr:pic>
    <xdr:clientData/>
  </xdr:twoCellAnchor>
  <xdr:twoCellAnchor>
    <xdr:from>
      <xdr:col>2</xdr:col>
      <xdr:colOff>624417</xdr:colOff>
      <xdr:row>0</xdr:row>
      <xdr:rowOff>42333</xdr:rowOff>
    </xdr:from>
    <xdr:to>
      <xdr:col>7</xdr:col>
      <xdr:colOff>57150</xdr:colOff>
      <xdr:row>1</xdr:row>
      <xdr:rowOff>6350</xdr:rowOff>
    </xdr:to>
    <xdr:sp macro="" textlink="">
      <xdr:nvSpPr>
        <xdr:cNvPr id="4" name="Titre 1">
          <a:extLst>
            <a:ext uri="{FF2B5EF4-FFF2-40B4-BE49-F238E27FC236}">
              <a16:creationId xmlns:a16="http://schemas.microsoft.com/office/drawing/2014/main" id="{00000000-0008-0000-0600-000004000000}"/>
            </a:ext>
          </a:extLst>
        </xdr:cNvPr>
        <xdr:cNvSpPr>
          <a:spLocks noGrp="1"/>
        </xdr:cNvSpPr>
      </xdr:nvSpPr>
      <xdr:spPr>
        <a:xfrm>
          <a:off x="1386417" y="42333"/>
          <a:ext cx="3861858" cy="535517"/>
        </a:xfrm>
        <a:prstGeom prst="roundRect">
          <a:avLst/>
        </a:prstGeom>
        <a:solidFill>
          <a:srgbClr val="0000FF"/>
        </a:solidFill>
        <a:ln>
          <a:noFill/>
        </a:ln>
        <a:effectLst>
          <a:outerShdw sx="1000" sy="1000" algn="t" rotWithShape="0">
            <a:schemeClr val="accent1">
              <a:lumMod val="75000"/>
            </a:scheme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a:schemeClr val="lt1"/>
        </a:fontRef>
      </xdr:style>
      <xdr:txBody>
        <a:bodyPr vert="horz" wrap="square" lIns="91440" tIns="45720" rIns="91440" bIns="45720" rtlCol="0" anchor="ctr">
          <a:noAutofit/>
        </a:bodyPr>
        <a:lstStyle>
          <a:lvl1pPr algn="ctr" defTabSz="914400" rtl="0" eaLnBrk="1" latinLnBrk="0" hangingPunct="1">
            <a:lnSpc>
              <a:spcPct val="90000"/>
            </a:lnSpc>
            <a:spcBef>
              <a:spcPct val="0"/>
            </a:spcBef>
            <a:buNone/>
            <a:defRPr sz="6000" kern="1200">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r>
            <a:rPr lang="fr-FR" sz="2000" b="1" spc="50" baseline="0">
              <a:ln w="9525" cmpd="sng">
                <a:solidFill>
                  <a:schemeClr val="accent1"/>
                </a:solidFill>
                <a:prstDash val="solid"/>
              </a:ln>
              <a:solidFill>
                <a:srgbClr val="70AD47">
                  <a:tint val="1000"/>
                </a:srgbClr>
              </a:solidFill>
              <a:effectLst>
                <a:glow rad="38100">
                  <a:schemeClr val="accent1">
                    <a:alpha val="40000"/>
                  </a:schemeClr>
                </a:glow>
              </a:effectLst>
              <a:latin typeface="Arial Black" panose="020B0A04020102020204" pitchFamily="34" charset="0"/>
            </a:rPr>
            <a:t>5Q PAR EQUIPE LGEB</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53339</xdr:colOff>
      <xdr:row>0</xdr:row>
      <xdr:rowOff>49530</xdr:rowOff>
    </xdr:from>
    <xdr:to>
      <xdr:col>2</xdr:col>
      <xdr:colOff>0</xdr:colOff>
      <xdr:row>1</xdr:row>
      <xdr:rowOff>57150</xdr:rowOff>
    </xdr:to>
    <xdr:pic>
      <xdr:nvPicPr>
        <xdr:cNvPr id="7" name="Imag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stretch>
          <a:fillRect/>
        </a:stretch>
      </xdr:blipFill>
      <xdr:spPr>
        <a:xfrm>
          <a:off x="53339" y="49530"/>
          <a:ext cx="956311" cy="550545"/>
        </a:xfrm>
        <a:prstGeom prst="rect">
          <a:avLst/>
        </a:prstGeom>
      </xdr:spPr>
    </xdr:pic>
    <xdr:clientData/>
  </xdr:twoCellAnchor>
  <xdr:twoCellAnchor editAs="oneCell">
    <xdr:from>
      <xdr:col>7</xdr:col>
      <xdr:colOff>981074</xdr:colOff>
      <xdr:row>0</xdr:row>
      <xdr:rowOff>76199</xdr:rowOff>
    </xdr:from>
    <xdr:to>
      <xdr:col>9</xdr:col>
      <xdr:colOff>400050</xdr:colOff>
      <xdr:row>1</xdr:row>
      <xdr:rowOff>28575</xdr:rowOff>
    </xdr:to>
    <xdr:pic>
      <xdr:nvPicPr>
        <xdr:cNvPr id="9" name="Imag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2" cstate="print"/>
        <a:stretch>
          <a:fillRect/>
        </a:stretch>
      </xdr:blipFill>
      <xdr:spPr>
        <a:xfrm>
          <a:off x="5343524" y="76199"/>
          <a:ext cx="1123951" cy="495301"/>
        </a:xfrm>
        <a:prstGeom prst="rect">
          <a:avLst/>
        </a:prstGeom>
      </xdr:spPr>
    </xdr:pic>
    <xdr:clientData/>
  </xdr:twoCellAnchor>
  <xdr:twoCellAnchor>
    <xdr:from>
      <xdr:col>2</xdr:col>
      <xdr:colOff>304800</xdr:colOff>
      <xdr:row>0</xdr:row>
      <xdr:rowOff>66674</xdr:rowOff>
    </xdr:from>
    <xdr:to>
      <xdr:col>7</xdr:col>
      <xdr:colOff>752475</xdr:colOff>
      <xdr:row>1</xdr:row>
      <xdr:rowOff>19050</xdr:rowOff>
    </xdr:to>
    <xdr:sp macro="" textlink="">
      <xdr:nvSpPr>
        <xdr:cNvPr id="11" name="Titre 1">
          <a:extLst>
            <a:ext uri="{FF2B5EF4-FFF2-40B4-BE49-F238E27FC236}">
              <a16:creationId xmlns:a16="http://schemas.microsoft.com/office/drawing/2014/main" id="{00000000-0008-0000-0700-00000B000000}"/>
            </a:ext>
          </a:extLst>
        </xdr:cNvPr>
        <xdr:cNvSpPr>
          <a:spLocks noGrp="1"/>
        </xdr:cNvSpPr>
      </xdr:nvSpPr>
      <xdr:spPr>
        <a:xfrm>
          <a:off x="1314450" y="66674"/>
          <a:ext cx="3943350" cy="495301"/>
        </a:xfrm>
        <a:prstGeom prst="roundRect">
          <a:avLst/>
        </a:prstGeom>
        <a:solidFill>
          <a:schemeClr val="accent1">
            <a:lumMod val="75000"/>
          </a:schemeClr>
        </a:solidFill>
        <a:ln>
          <a:noFill/>
        </a:ln>
        <a:effectLst>
          <a:outerShdw sx="1000" sy="1000" algn="t" rotWithShape="0">
            <a:schemeClr val="accent1">
              <a:lumMod val="75000"/>
            </a:scheme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a:schemeClr val="lt1"/>
        </a:fontRef>
      </xdr:style>
      <xdr:txBody>
        <a:bodyPr vert="horz" wrap="square" lIns="91440" tIns="45720" rIns="91440" bIns="45720" rtlCol="0" anchor="ctr">
          <a:noAutofit/>
        </a:bodyPr>
        <a:lstStyle>
          <a:lvl1pPr algn="ctr" defTabSz="914400" rtl="0" eaLnBrk="1" latinLnBrk="0" hangingPunct="1">
            <a:lnSpc>
              <a:spcPct val="90000"/>
            </a:lnSpc>
            <a:spcBef>
              <a:spcPct val="0"/>
            </a:spcBef>
            <a:buNone/>
            <a:defRPr sz="6000" kern="1200">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r>
            <a:rPr lang="fr-FR" sz="3200" b="1" spc="50">
              <a:ln w="9525" cmpd="sng">
                <a:solidFill>
                  <a:schemeClr val="accent1"/>
                </a:solidFill>
                <a:prstDash val="solid"/>
              </a:ln>
              <a:solidFill>
                <a:srgbClr val="70AD47">
                  <a:tint val="1000"/>
                </a:srgbClr>
              </a:solidFill>
              <a:effectLst>
                <a:glow rad="38100">
                  <a:schemeClr val="accent1">
                    <a:alpha val="40000"/>
                  </a:schemeClr>
                </a:glow>
              </a:effectLst>
              <a:latin typeface="+mn-lt"/>
            </a:rPr>
            <a:t>FINALE DE LIGUE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62864</xdr:colOff>
      <xdr:row>0</xdr:row>
      <xdr:rowOff>49530</xdr:rowOff>
    </xdr:from>
    <xdr:to>
      <xdr:col>1</xdr:col>
      <xdr:colOff>419100</xdr:colOff>
      <xdr:row>1</xdr:row>
      <xdr:rowOff>9525</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stretch>
          <a:fillRect/>
        </a:stretch>
      </xdr:blipFill>
      <xdr:spPr>
        <a:xfrm>
          <a:off x="62864" y="49530"/>
          <a:ext cx="870586" cy="502920"/>
        </a:xfrm>
        <a:prstGeom prst="rect">
          <a:avLst/>
        </a:prstGeom>
      </xdr:spPr>
    </xdr:pic>
    <xdr:clientData/>
  </xdr:twoCellAnchor>
  <xdr:twoCellAnchor editAs="oneCell">
    <xdr:from>
      <xdr:col>6</xdr:col>
      <xdr:colOff>552450</xdr:colOff>
      <xdr:row>0</xdr:row>
      <xdr:rowOff>76200</xdr:rowOff>
    </xdr:from>
    <xdr:to>
      <xdr:col>7</xdr:col>
      <xdr:colOff>828676</xdr:colOff>
      <xdr:row>1</xdr:row>
      <xdr:rowOff>4997</xdr:rowOff>
    </xdr:to>
    <xdr:pic>
      <xdr:nvPicPr>
        <xdr:cNvPr id="3" name="Imag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stretch>
          <a:fillRect/>
        </a:stretch>
      </xdr:blipFill>
      <xdr:spPr>
        <a:xfrm>
          <a:off x="5210175" y="76200"/>
          <a:ext cx="1190626" cy="471722"/>
        </a:xfrm>
        <a:prstGeom prst="rect">
          <a:avLst/>
        </a:prstGeom>
      </xdr:spPr>
    </xdr:pic>
    <xdr:clientData/>
  </xdr:twoCellAnchor>
  <xdr:twoCellAnchor>
    <xdr:from>
      <xdr:col>2</xdr:col>
      <xdr:colOff>123825</xdr:colOff>
      <xdr:row>0</xdr:row>
      <xdr:rowOff>40004</xdr:rowOff>
    </xdr:from>
    <xdr:to>
      <xdr:col>6</xdr:col>
      <xdr:colOff>390525</xdr:colOff>
      <xdr:row>1</xdr:row>
      <xdr:rowOff>9524</xdr:rowOff>
    </xdr:to>
    <xdr:sp macro="" textlink="">
      <xdr:nvSpPr>
        <xdr:cNvPr id="4" name="Titre 1">
          <a:extLst>
            <a:ext uri="{FF2B5EF4-FFF2-40B4-BE49-F238E27FC236}">
              <a16:creationId xmlns:a16="http://schemas.microsoft.com/office/drawing/2014/main" id="{00000000-0008-0000-0900-000004000000}"/>
            </a:ext>
          </a:extLst>
        </xdr:cNvPr>
        <xdr:cNvSpPr>
          <a:spLocks noGrp="1"/>
        </xdr:cNvSpPr>
      </xdr:nvSpPr>
      <xdr:spPr>
        <a:xfrm>
          <a:off x="1162050" y="40004"/>
          <a:ext cx="3924300" cy="512445"/>
        </a:xfrm>
        <a:prstGeom prst="roundRect">
          <a:avLst/>
        </a:prstGeom>
        <a:solidFill>
          <a:schemeClr val="accent1">
            <a:lumMod val="75000"/>
          </a:schemeClr>
        </a:solidFill>
        <a:ln>
          <a:noFill/>
        </a:ln>
        <a:effectLst>
          <a:outerShdw sx="1000" sy="1000" algn="t" rotWithShape="0">
            <a:schemeClr val="accent1">
              <a:lumMod val="75000"/>
            </a:scheme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a:schemeClr val="lt1"/>
        </a:fontRef>
      </xdr:style>
      <xdr:txBody>
        <a:bodyPr vert="horz" wrap="square" lIns="91440" tIns="45720" rIns="91440" bIns="45720" rtlCol="0" anchor="ctr">
          <a:noAutofit/>
        </a:bodyPr>
        <a:lstStyle>
          <a:lvl1pPr algn="ctr" defTabSz="914400" rtl="0" eaLnBrk="1" latinLnBrk="0" hangingPunct="1">
            <a:lnSpc>
              <a:spcPct val="90000"/>
            </a:lnSpc>
            <a:spcBef>
              <a:spcPct val="0"/>
            </a:spcBef>
            <a:buNone/>
            <a:defRPr sz="6000" kern="1200">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r>
            <a:rPr lang="fr-FR" sz="3200" b="1" spc="50">
              <a:ln w="9525" cmpd="sng">
                <a:solidFill>
                  <a:schemeClr val="accent1"/>
                </a:solidFill>
                <a:prstDash val="solid"/>
              </a:ln>
              <a:solidFill>
                <a:srgbClr val="70AD47">
                  <a:tint val="1000"/>
                </a:srgbClr>
              </a:solidFill>
              <a:effectLst>
                <a:glow rad="38100">
                  <a:schemeClr val="accent1">
                    <a:alpha val="40000"/>
                  </a:schemeClr>
                </a:glow>
              </a:effectLst>
              <a:latin typeface="+mn-lt"/>
            </a:rPr>
            <a:t>FINALE DE LIGUE</a:t>
          </a:r>
        </a:p>
      </xdr:txBody>
    </xdr:sp>
    <xdr:clientData/>
  </xdr:twoCellAnchor>
</xdr:wsDr>
</file>

<file path=xl/tables/table1.xml><?xml version="1.0" encoding="utf-8"?>
<table xmlns="http://schemas.openxmlformats.org/spreadsheetml/2006/main" id="28" name="Tableau2629" displayName="Tableau2629" ref="B11:H18" totalsRowShown="0" headerRowDxfId="129" dataDxfId="128">
  <sortState ref="B17:H23">
    <sortCondition descending="1" ref="G16"/>
  </sortState>
  <tableColumns count="7">
    <tableColumn id="1" name="JOUEUR" dataDxfId="127">
      <calculatedColumnFormula>ROW($A1)</calculatedColumnFormula>
    </tableColumn>
    <tableColumn id="2" name="NOM Prénom" dataDxfId="126"/>
    <tableColumn id="3" name="CLUB" dataDxfId="125">
      <calculatedColumnFormula>IF(C12="","",VLOOKUP(C12,#REF!,2,FALSE))</calculatedColumnFormula>
    </tableColumn>
    <tableColumn id="4" name="Pts Rank." dataDxfId="124"/>
    <tableColumn id="5" name="Pts M." dataDxfId="123"/>
    <tableColumn id="6" name="Moy." dataDxfId="122"/>
    <tableColumn id="7" name="Obs" dataDxfId="121"/>
  </tableColumns>
  <tableStyleInfo name="TableStyleMedium15" showFirstColumn="0" showLastColumn="0" showRowStripes="1" showColumnStripes="0"/>
</table>
</file>

<file path=xl/tables/table2.xml><?xml version="1.0" encoding="utf-8"?>
<table xmlns="http://schemas.openxmlformats.org/spreadsheetml/2006/main" id="2" name="Tableau3" displayName="Tableau3" ref="A5:M26" totalsRowShown="0" headerRowDxfId="38" dataDxfId="37">
  <autoFilter ref="A5:M2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sortState ref="A6:O19">
    <sortCondition ref="B5"/>
  </sortState>
  <tableColumns count="13">
    <tableColumn id="1" name="SAISON" dataDxfId="36"/>
    <tableColumn id="2" name="DISTRICT" dataDxfId="35"/>
    <tableColumn id="3" name="DISTRICT2" dataDxfId="34"/>
    <tableColumn id="4" name="DISTRICT3" dataDxfId="33"/>
    <tableColumn id="5" name="RESPONSABLES SPORTIF DISTRICT" dataDxfId="32"/>
    <tableColumn id="6" name="Adresse Mail" dataDxfId="31"/>
    <tableColumn id="7" name="CHOIX" dataDxfId="30"/>
    <tableColumn id="8" name="CHOIX2" dataDxfId="29"/>
    <tableColumn id="9" name="MODE DE JEU" dataDxfId="28"/>
    <tableColumn id="10" name="MODE DE JEU2" dataDxfId="27"/>
    <tableColumn id="11" name="MODE DE JEU3" dataDxfId="26"/>
    <tableColumn id="12" name="CATEGORIE" dataDxfId="25"/>
    <tableColumn id="13" name="CATEGORIE 2" dataDxfId="24"/>
  </tableColumns>
  <tableStyleInfo name="TableStyleMedium15" showFirstColumn="0" showLastColumn="0" showRowStripes="1" showColumnStripes="0"/>
</table>
</file>

<file path=xl/tables/table3.xml><?xml version="1.0" encoding="utf-8"?>
<table xmlns="http://schemas.openxmlformats.org/spreadsheetml/2006/main" id="3" name="Tableau4" displayName="Tableau4" ref="O5:P35" totalsRowShown="0" headerRowDxfId="23" dataDxfId="21" headerRowBorderDxfId="22" tableBorderDxfId="20" totalsRowBorderDxfId="19">
  <autoFilter ref="O5:P35">
    <filterColumn colId="0" hiddenButton="1"/>
    <filterColumn colId="1" hiddenButton="1"/>
  </autoFilter>
  <sortState ref="O6:P35">
    <sortCondition ref="O5"/>
  </sortState>
  <tableColumns count="2">
    <tableColumn id="1" name="MODE DE JEU / CATEGORIE" dataDxfId="18"/>
    <tableColumn id="2" name="Distance Finale de Ligue" dataDxfId="17"/>
  </tableColumns>
  <tableStyleInfo name="TableStyleMedium15" showFirstColumn="0" showLastColumn="0" showRowStripes="1" showColumnStripes="0"/>
</table>
</file>

<file path=xl/tables/table4.xml><?xml version="1.0" encoding="utf-8"?>
<table xmlns="http://schemas.openxmlformats.org/spreadsheetml/2006/main" id="1" name="Tableau2" displayName="Tableau2" ref="B4:P68" totalsRowShown="0" headerRowDxfId="16" dataDxfId="15">
  <sortState ref="B5:P68">
    <sortCondition ref="D4"/>
  </sortState>
  <tableColumns count="15">
    <tableColumn id="1" name="Club nom complet" dataDxfId="14"/>
    <tableColumn id="5" name="Club nom réduit 1" dataDxfId="13"/>
    <tableColumn id="2" name="Club nom réduit 2" dataDxfId="12"/>
    <tableColumn id="3" name="Club nom réduit 3" dataDxfId="11"/>
    <tableColumn id="4" name="Adresse 1" dataDxfId="10"/>
    <tableColumn id="14" name="Adresse 2" dataDxfId="9"/>
    <tableColumn id="13" name="Code Postal" dataDxfId="8"/>
    <tableColumn id="12" name="Commune" dataDxfId="7"/>
    <tableColumn id="16" name="Adresse Complète + CP + Commune" dataDxfId="6">
      <calculatedColumnFormula>CONCATENATE(Tableau2[[#This Row],[Adresse 1]]," - ",Tableau2[[#This Row],[Adresse 2]]," ",Tableau2[[#This Row],[Code Postal]]," ",Tableau2[[#This Row],[Commune]])</calculatedColumnFormula>
    </tableColumn>
    <tableColumn id="15" name="Téléphone" dataDxfId="5"/>
    <tableColumn id="11" name="Mail" dataDxfId="4"/>
    <tableColumn id="6" name="District Sportif" dataDxfId="3"/>
    <tableColumn id="7" name="CDB" dataDxfId="2"/>
    <tableColumn id="8" name="Billard 310" dataDxfId="1"/>
    <tableColumn id="9" name="Billard 280" dataDxfId="0"/>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mailto:billardclub.sddvosges@gmail.com" TargetMode="External"/><Relationship Id="rId2" Type="http://schemas.openxmlformats.org/officeDocument/2006/relationships/hyperlink" Target="mailto:billard.barleduc@gmail.com" TargetMode="External"/><Relationship Id="rId1" Type="http://schemas.openxmlformats.org/officeDocument/2006/relationships/hyperlink" Target="mailto:abn-billard@hotmail.fr" TargetMode="External"/><Relationship Id="rId5" Type="http://schemas.openxmlformats.org/officeDocument/2006/relationships/table" Target="../tables/table4.xm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mailto:jmlucquin@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mailto:bernard.guy1919@bbox.fr" TargetMode="External"/><Relationship Id="rId7" Type="http://schemas.openxmlformats.org/officeDocument/2006/relationships/hyperlink" Target="mailto:rene.balzinger@wanadoo.fr" TargetMode="External"/><Relationship Id="rId2" Type="http://schemas.openxmlformats.org/officeDocument/2006/relationships/hyperlink" Target="mailto:vero.bs@wanadoo.fr" TargetMode="External"/><Relationship Id="rId1" Type="http://schemas.openxmlformats.org/officeDocument/2006/relationships/hyperlink" Target="mailto:jean.kauffeisen@estvideo.fr" TargetMode="External"/><Relationship Id="rId6" Type="http://schemas.openxmlformats.org/officeDocument/2006/relationships/hyperlink" Target="mailto:domtoriop44@gmail.com" TargetMode="External"/><Relationship Id="rId5" Type="http://schemas.openxmlformats.org/officeDocument/2006/relationships/hyperlink" Target="mailto:durst.gilles@orange.fr" TargetMode="External"/><Relationship Id="rId4" Type="http://schemas.openxmlformats.org/officeDocument/2006/relationships/hyperlink" Target="mailto:jsacheli@orange.fr" TargetMode="External"/><Relationship Id="rId9"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A25"/>
  <sheetViews>
    <sheetView workbookViewId="0">
      <selection activeCell="A8" sqref="A8"/>
    </sheetView>
  </sheetViews>
  <sheetFormatPr baseColWidth="10" defaultColWidth="11.5703125" defaultRowHeight="14.25" x14ac:dyDescent="0.2"/>
  <cols>
    <col min="1" max="1" width="92.42578125" style="110" customWidth="1"/>
    <col min="2" max="16384" width="11.5703125" style="110"/>
  </cols>
  <sheetData>
    <row r="1" spans="1:1" ht="15" thickBot="1" x14ac:dyDescent="0.25"/>
    <row r="2" spans="1:1" s="112" customFormat="1" ht="16.5" thickBot="1" x14ac:dyDescent="0.3">
      <c r="A2" s="111" t="s">
        <v>608</v>
      </c>
    </row>
    <row r="4" spans="1:1" x14ac:dyDescent="0.2">
      <c r="A4" s="110" t="s">
        <v>633</v>
      </c>
    </row>
    <row r="6" spans="1:1" x14ac:dyDescent="0.2">
      <c r="A6" s="110" t="s">
        <v>620</v>
      </c>
    </row>
    <row r="7" spans="1:1" ht="28.5" x14ac:dyDescent="0.2">
      <c r="A7" s="110" t="s">
        <v>622</v>
      </c>
    </row>
    <row r="9" spans="1:1" x14ac:dyDescent="0.2">
      <c r="A9" s="110" t="s">
        <v>616</v>
      </c>
    </row>
    <row r="11" spans="1:1" x14ac:dyDescent="0.2">
      <c r="A11" s="110" t="s">
        <v>617</v>
      </c>
    </row>
    <row r="12" spans="1:1" ht="28.5" x14ac:dyDescent="0.2">
      <c r="A12" s="110" t="s">
        <v>618</v>
      </c>
    </row>
    <row r="14" spans="1:1" ht="28.5" x14ac:dyDescent="0.2">
      <c r="A14" s="110" t="s">
        <v>623</v>
      </c>
    </row>
    <row r="16" spans="1:1" ht="156.75" x14ac:dyDescent="0.2">
      <c r="A16" s="115" t="s">
        <v>627</v>
      </c>
    </row>
    <row r="18" spans="1:1" ht="42.75" x14ac:dyDescent="0.2">
      <c r="A18" s="110" t="s">
        <v>621</v>
      </c>
    </row>
    <row r="19" spans="1:1" ht="42.75" x14ac:dyDescent="0.2">
      <c r="A19" s="110" t="s">
        <v>628</v>
      </c>
    </row>
    <row r="21" spans="1:1" ht="15" x14ac:dyDescent="0.25">
      <c r="A21" s="114" t="s">
        <v>614</v>
      </c>
    </row>
    <row r="22" spans="1:1" ht="28.5" x14ac:dyDescent="0.2">
      <c r="A22" s="110" t="s">
        <v>625</v>
      </c>
    </row>
    <row r="23" spans="1:1" ht="42.75" x14ac:dyDescent="0.2">
      <c r="A23" s="110" t="s">
        <v>626</v>
      </c>
    </row>
    <row r="24" spans="1:1" ht="28.5" x14ac:dyDescent="0.2">
      <c r="A24" s="110" t="s">
        <v>629</v>
      </c>
    </row>
    <row r="25" spans="1:1" x14ac:dyDescent="0.2">
      <c r="A25" s="110" t="s">
        <v>624</v>
      </c>
    </row>
  </sheetData>
  <sheetProtection sheet="1" objects="1" scenarios="1" selectLockedCells="1" selectUnlockedCells="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view="pageBreakPreview" zoomScaleNormal="100" zoomScaleSheetLayoutView="100" workbookViewId="0">
      <selection activeCell="J42" sqref="J42"/>
    </sheetView>
  </sheetViews>
  <sheetFormatPr baseColWidth="10" defaultColWidth="11.5703125" defaultRowHeight="15" x14ac:dyDescent="0.25"/>
  <cols>
    <col min="1" max="1" width="7.7109375" style="219" customWidth="1"/>
    <col min="2" max="2" width="7.85546875" style="220" customWidth="1"/>
    <col min="3" max="8" width="13.7109375" style="219" customWidth="1"/>
    <col min="9" max="10" width="11.5703125" style="219"/>
    <col min="11" max="11" width="18.7109375" style="219" hidden="1" customWidth="1"/>
    <col min="12" max="12" width="20.7109375" style="219" hidden="1" customWidth="1"/>
    <col min="13" max="16384" width="11.5703125" style="219"/>
  </cols>
  <sheetData>
    <row r="1" spans="1:13" ht="43.15" customHeight="1" x14ac:dyDescent="0.25"/>
    <row r="2" spans="1:13" x14ac:dyDescent="0.25">
      <c r="A2" s="231"/>
      <c r="B2" s="232"/>
      <c r="C2" s="231"/>
      <c r="D2" s="231"/>
      <c r="E2" s="231"/>
      <c r="F2" s="231"/>
      <c r="G2" s="231"/>
      <c r="H2" s="231"/>
    </row>
    <row r="3" spans="1:13" ht="14.45" customHeight="1" x14ac:dyDescent="0.25">
      <c r="A3" s="863" t="s">
        <v>807</v>
      </c>
      <c r="B3" s="864"/>
      <c r="C3" s="864"/>
      <c r="D3" s="864"/>
      <c r="E3" s="864"/>
      <c r="F3" s="864"/>
      <c r="G3" s="864"/>
      <c r="H3" s="865"/>
    </row>
    <row r="4" spans="1:13" ht="15" customHeight="1" x14ac:dyDescent="0.25">
      <c r="A4" s="866"/>
      <c r="B4" s="867"/>
      <c r="C4" s="867"/>
      <c r="D4" s="867"/>
      <c r="E4" s="867"/>
      <c r="F4" s="867"/>
      <c r="G4" s="867"/>
      <c r="H4" s="868"/>
    </row>
    <row r="5" spans="1:13" ht="15.75" thickBot="1" x14ac:dyDescent="0.3">
      <c r="A5" s="233"/>
      <c r="B5" s="232"/>
      <c r="C5" s="231"/>
      <c r="D5" s="231"/>
      <c r="E5" s="231"/>
      <c r="F5" s="231"/>
      <c r="G5" s="231"/>
      <c r="H5" s="231"/>
    </row>
    <row r="6" spans="1:13" s="221" customFormat="1" ht="21.95" customHeight="1" thickBot="1" x14ac:dyDescent="0.3">
      <c r="A6" s="732" t="s">
        <v>635</v>
      </c>
      <c r="B6" s="869"/>
      <c r="C6" s="809" t="s">
        <v>855</v>
      </c>
      <c r="D6" s="810"/>
      <c r="E6" s="289" t="s">
        <v>824</v>
      </c>
      <c r="F6" s="811" t="s">
        <v>672</v>
      </c>
      <c r="G6" s="809"/>
      <c r="H6" s="810"/>
    </row>
    <row r="7" spans="1:13" s="221" customFormat="1" ht="21.95" customHeight="1" thickBot="1" x14ac:dyDescent="0.45">
      <c r="A7" s="812" t="s">
        <v>483</v>
      </c>
      <c r="B7" s="813"/>
      <c r="C7" s="813"/>
      <c r="D7" s="814"/>
      <c r="E7" s="815" t="s">
        <v>867</v>
      </c>
      <c r="F7" s="816"/>
      <c r="G7" s="816"/>
      <c r="H7" s="817"/>
      <c r="K7" s="290"/>
    </row>
    <row r="8" spans="1:13" ht="18.75" thickBot="1" x14ac:dyDescent="0.4">
      <c r="A8" s="231"/>
      <c r="B8" s="232"/>
      <c r="C8" s="231"/>
      <c r="D8" s="231"/>
      <c r="E8" s="231"/>
      <c r="F8" s="231"/>
      <c r="G8" s="231"/>
      <c r="H8" s="231"/>
      <c r="K8" s="291"/>
    </row>
    <row r="9" spans="1:13" ht="18.75" thickBot="1" x14ac:dyDescent="0.3">
      <c r="A9" s="301" t="s">
        <v>787</v>
      </c>
      <c r="B9" s="858" t="s">
        <v>850</v>
      </c>
      <c r="C9" s="859"/>
      <c r="D9" s="302" t="s">
        <v>849</v>
      </c>
      <c r="E9" s="303" t="s">
        <v>140</v>
      </c>
      <c r="F9" s="304" t="s">
        <v>842</v>
      </c>
      <c r="G9" s="304" t="s">
        <v>844</v>
      </c>
      <c r="H9" s="305" t="s">
        <v>759</v>
      </c>
      <c r="K9" s="292"/>
    </row>
    <row r="10" spans="1:13" s="222" customFormat="1" ht="20.100000000000001" customHeight="1" thickBot="1" x14ac:dyDescent="0.4">
      <c r="A10" s="860" t="s">
        <v>785</v>
      </c>
      <c r="B10" s="861"/>
      <c r="C10" s="861"/>
      <c r="D10" s="861"/>
      <c r="E10" s="861"/>
      <c r="F10" s="861"/>
      <c r="G10" s="861"/>
      <c r="H10" s="862"/>
      <c r="K10" s="293"/>
    </row>
    <row r="11" spans="1:13" ht="18.95" customHeight="1" x14ac:dyDescent="0.4">
      <c r="A11" s="235">
        <v>1</v>
      </c>
      <c r="B11" s="850" t="e">
        <f>CONVOCATION!#REF!</f>
        <v>#REF!</v>
      </c>
      <c r="C11" s="851"/>
      <c r="D11" s="306" t="e">
        <f>CONVOCATION!#REF!</f>
        <v>#REF!</v>
      </c>
      <c r="E11" s="307" t="e">
        <f>CONVOCATION!#REF!</f>
        <v>#REF!</v>
      </c>
      <c r="F11" s="307" t="e">
        <f>CONVOCATION!#REF!</f>
        <v>#REF!</v>
      </c>
      <c r="G11" s="308" t="e">
        <f>CONVOCATION!#REF!</f>
        <v>#REF!</v>
      </c>
      <c r="H11" s="236" t="e">
        <f>CONVOCATION!#REF!</f>
        <v>#REF!</v>
      </c>
      <c r="K11" s="290" t="s">
        <v>855</v>
      </c>
      <c r="L11" s="287" t="s">
        <v>867</v>
      </c>
      <c r="M11" s="294"/>
    </row>
    <row r="12" spans="1:13" ht="18.95" customHeight="1" x14ac:dyDescent="0.4">
      <c r="A12" s="237">
        <v>4</v>
      </c>
      <c r="B12" s="850" t="e">
        <f>CONVOCATION!#REF!</f>
        <v>#REF!</v>
      </c>
      <c r="C12" s="851"/>
      <c r="D12" s="309" t="e">
        <f>CONVOCATION!#REF!</f>
        <v>#REF!</v>
      </c>
      <c r="E12" s="307" t="e">
        <f>CONVOCATION!#REF!</f>
        <v>#REF!</v>
      </c>
      <c r="F12" s="307" t="e">
        <f>CONVOCATION!#REF!</f>
        <v>#REF!</v>
      </c>
      <c r="G12" s="308" t="e">
        <f>CONVOCATION!#REF!</f>
        <v>#REF!</v>
      </c>
      <c r="H12" s="236" t="e">
        <f>CONVOCATION!#REF!</f>
        <v>#REF!</v>
      </c>
      <c r="K12" s="290" t="s">
        <v>672</v>
      </c>
      <c r="L12" s="287" t="s">
        <v>748</v>
      </c>
      <c r="M12" s="294"/>
    </row>
    <row r="13" spans="1:13" ht="18.95" customHeight="1" x14ac:dyDescent="0.25">
      <c r="A13" s="237">
        <v>5</v>
      </c>
      <c r="B13" s="850" t="e">
        <f>CONVOCATION!#REF!</f>
        <v>#REF!</v>
      </c>
      <c r="C13" s="851"/>
      <c r="D13" s="309" t="e">
        <f>CONVOCATION!#REF!</f>
        <v>#REF!</v>
      </c>
      <c r="E13" s="307" t="e">
        <f>CONVOCATION!#REF!</f>
        <v>#REF!</v>
      </c>
      <c r="F13" s="307" t="e">
        <f>CONVOCATION!#REF!</f>
        <v>#REF!</v>
      </c>
      <c r="G13" s="308" t="e">
        <f>CONVOCATION!#REF!</f>
        <v>#REF!</v>
      </c>
      <c r="H13" s="236" t="e">
        <f>CONVOCATION!#REF!</f>
        <v>#REF!</v>
      </c>
      <c r="K13" s="295" t="s">
        <v>680</v>
      </c>
      <c r="L13" s="287" t="s">
        <v>749</v>
      </c>
      <c r="M13" s="294"/>
    </row>
    <row r="14" spans="1:13" ht="18.95" customHeight="1" thickBot="1" x14ac:dyDescent="0.45">
      <c r="A14" s="237">
        <v>8</v>
      </c>
      <c r="B14" s="850" t="e">
        <f>CONVOCATION!#REF!</f>
        <v>#REF!</v>
      </c>
      <c r="C14" s="851"/>
      <c r="D14" s="310" t="e">
        <f>CONVOCATION!#REF!</f>
        <v>#REF!</v>
      </c>
      <c r="E14" s="307" t="e">
        <f>CONVOCATION!#REF!</f>
        <v>#REF!</v>
      </c>
      <c r="F14" s="307" t="e">
        <f>CONVOCATION!#REF!</f>
        <v>#REF!</v>
      </c>
      <c r="G14" s="308" t="e">
        <f>CONVOCATION!#REF!</f>
        <v>#REF!</v>
      </c>
      <c r="H14" s="236" t="e">
        <f>CONVOCATION!#REF!</f>
        <v>#REF!</v>
      </c>
      <c r="K14" s="296" t="s">
        <v>689</v>
      </c>
      <c r="L14" s="287" t="s">
        <v>765</v>
      </c>
      <c r="M14" s="294"/>
    </row>
    <row r="15" spans="1:13" ht="20.100000000000001" customHeight="1" thickBot="1" x14ac:dyDescent="0.3">
      <c r="A15" s="852" t="s">
        <v>786</v>
      </c>
      <c r="B15" s="853"/>
      <c r="C15" s="853"/>
      <c r="D15" s="853"/>
      <c r="E15" s="854"/>
      <c r="F15" s="853"/>
      <c r="G15" s="853"/>
      <c r="H15" s="855"/>
      <c r="K15" s="286" t="s">
        <v>698</v>
      </c>
      <c r="L15" s="287" t="s">
        <v>863</v>
      </c>
      <c r="M15" s="294"/>
    </row>
    <row r="16" spans="1:13" ht="18.95" customHeight="1" x14ac:dyDescent="0.25">
      <c r="A16" s="238">
        <v>2</v>
      </c>
      <c r="B16" s="850" t="e">
        <f>CONVOCATION!#REF!</f>
        <v>#REF!</v>
      </c>
      <c r="C16" s="851"/>
      <c r="D16" s="306" t="e">
        <f>CONVOCATION!#REF!</f>
        <v>#REF!</v>
      </c>
      <c r="E16" s="311" t="e">
        <f>CONVOCATION!#REF!</f>
        <v>#REF!</v>
      </c>
      <c r="F16" s="307" t="e">
        <f>CONVOCATION!#REF!</f>
        <v>#REF!</v>
      </c>
      <c r="G16" s="308" t="e">
        <f>CONVOCATION!#REF!</f>
        <v>#REF!</v>
      </c>
      <c r="H16" s="236" t="e">
        <f>CONVOCATION!#REF!</f>
        <v>#REF!</v>
      </c>
      <c r="K16" s="286" t="s">
        <v>706</v>
      </c>
      <c r="L16" s="287" t="s">
        <v>864</v>
      </c>
      <c r="M16" s="294"/>
    </row>
    <row r="17" spans="1:13" ht="18.95" customHeight="1" x14ac:dyDescent="0.25">
      <c r="A17" s="237">
        <v>3</v>
      </c>
      <c r="B17" s="856" t="e">
        <f>CONVOCATION!#REF!</f>
        <v>#REF!</v>
      </c>
      <c r="C17" s="857"/>
      <c r="D17" s="309" t="e">
        <f>CONVOCATION!#REF!</f>
        <v>#REF!</v>
      </c>
      <c r="E17" s="312" t="e">
        <f>CONVOCATION!#REF!</f>
        <v>#REF!</v>
      </c>
      <c r="F17" s="307" t="e">
        <f>CONVOCATION!#REF!</f>
        <v>#REF!</v>
      </c>
      <c r="G17" s="308" t="e">
        <f>CONVOCATION!#REF!</f>
        <v>#REF!</v>
      </c>
      <c r="H17" s="236" t="e">
        <f>CONVOCATION!#REF!</f>
        <v>#REF!</v>
      </c>
      <c r="K17" s="286" t="s">
        <v>861</v>
      </c>
      <c r="L17" s="287" t="s">
        <v>865</v>
      </c>
      <c r="M17" s="294"/>
    </row>
    <row r="18" spans="1:13" ht="18.95" customHeight="1" x14ac:dyDescent="0.25">
      <c r="A18" s="237">
        <v>6</v>
      </c>
      <c r="B18" s="856" t="e">
        <f>CONVOCATION!#REF!</f>
        <v>#REF!</v>
      </c>
      <c r="C18" s="857"/>
      <c r="D18" s="309" t="e">
        <f>CONVOCATION!#REF!</f>
        <v>#REF!</v>
      </c>
      <c r="E18" s="312" t="e">
        <f>CONVOCATION!#REF!</f>
        <v>#REF!</v>
      </c>
      <c r="F18" s="307" t="e">
        <f>CONVOCATION!#REF!</f>
        <v>#REF!</v>
      </c>
      <c r="G18" s="308" t="e">
        <f>CONVOCATION!#REF!</f>
        <v>#REF!</v>
      </c>
      <c r="H18" s="236" t="e">
        <f>CONVOCATION!#REF!</f>
        <v>#REF!</v>
      </c>
      <c r="K18" s="286" t="s">
        <v>862</v>
      </c>
      <c r="L18" s="287" t="s">
        <v>866</v>
      </c>
      <c r="M18" s="294"/>
    </row>
    <row r="19" spans="1:13" ht="18.95" customHeight="1" thickBot="1" x14ac:dyDescent="0.3">
      <c r="A19" s="239">
        <v>7</v>
      </c>
      <c r="B19" s="885" t="e">
        <f>CONVOCATION!#REF!</f>
        <v>#REF!</v>
      </c>
      <c r="C19" s="886"/>
      <c r="D19" s="313" t="e">
        <f>CONVOCATION!#REF!</f>
        <v>#REF!</v>
      </c>
      <c r="E19" s="314" t="e">
        <f>CONVOCATION!#REF!</f>
        <v>#REF!</v>
      </c>
      <c r="F19" s="315" t="e">
        <f>CONVOCATION!#REF!</f>
        <v>#REF!</v>
      </c>
      <c r="G19" s="316" t="e">
        <f>CONVOCATION!#REF!</f>
        <v>#REF!</v>
      </c>
      <c r="H19" s="280" t="e">
        <f>CONVOCATION!#REF!</f>
        <v>#REF!</v>
      </c>
      <c r="J19" s="253"/>
      <c r="K19" s="731"/>
      <c r="L19" s="731"/>
    </row>
    <row r="20" spans="1:13" ht="18" customHeight="1" x14ac:dyDescent="0.25">
      <c r="A20" s="240"/>
      <c r="B20" s="241"/>
      <c r="C20" s="241"/>
      <c r="D20" s="241"/>
      <c r="E20" s="241"/>
      <c r="F20" s="241"/>
      <c r="G20" s="241"/>
      <c r="H20" s="231"/>
    </row>
    <row r="21" spans="1:13" ht="24" customHeight="1" x14ac:dyDescent="0.25">
      <c r="A21" s="884" t="s">
        <v>868</v>
      </c>
      <c r="B21" s="884"/>
      <c r="C21" s="884"/>
      <c r="D21" s="884"/>
      <c r="E21" s="884"/>
      <c r="F21" s="884"/>
      <c r="G21" s="884"/>
      <c r="H21" s="884"/>
    </row>
    <row r="22" spans="1:13" ht="15.75" thickBot="1" x14ac:dyDescent="0.3">
      <c r="A22" s="231"/>
      <c r="B22" s="232"/>
      <c r="C22" s="231"/>
      <c r="D22" s="231"/>
      <c r="E22" s="231"/>
      <c r="F22" s="231"/>
      <c r="G22" s="231"/>
      <c r="H22" s="231"/>
    </row>
    <row r="23" spans="1:13" ht="20.25" thickTop="1" thickBot="1" x14ac:dyDescent="0.3">
      <c r="A23" s="242" t="s">
        <v>788</v>
      </c>
      <c r="B23" s="243" t="s">
        <v>789</v>
      </c>
      <c r="C23" s="808" t="s">
        <v>790</v>
      </c>
      <c r="D23" s="887"/>
      <c r="E23" s="807" t="s">
        <v>791</v>
      </c>
      <c r="F23" s="888"/>
      <c r="G23" s="849" t="s">
        <v>810</v>
      </c>
      <c r="H23" s="808"/>
    </row>
    <row r="24" spans="1:13" s="225" customFormat="1" ht="3" customHeight="1" thickTop="1" thickBot="1" x14ac:dyDescent="0.3">
      <c r="A24" s="223"/>
      <c r="B24" s="223"/>
      <c r="C24" s="224"/>
      <c r="D24" s="224"/>
      <c r="E24" s="224"/>
      <c r="F24" s="224"/>
      <c r="G24" s="223"/>
    </row>
    <row r="25" spans="1:13" ht="16.5" thickTop="1" thickBot="1" x14ac:dyDescent="0.3">
      <c r="A25" s="838" t="s">
        <v>793</v>
      </c>
      <c r="B25" s="847" t="s">
        <v>498</v>
      </c>
      <c r="C25" s="758" t="s">
        <v>828</v>
      </c>
      <c r="D25" s="760"/>
      <c r="E25" s="758" t="s">
        <v>829</v>
      </c>
      <c r="F25" s="760"/>
      <c r="G25" s="758" t="s">
        <v>830</v>
      </c>
      <c r="H25" s="760"/>
    </row>
    <row r="26" spans="1:13" ht="21.95" customHeight="1" thickTop="1" thickBot="1" x14ac:dyDescent="0.3">
      <c r="A26" s="839"/>
      <c r="B26" s="848"/>
      <c r="C26" s="317" t="e">
        <f>IF(B12="","",B12)</f>
        <v>#REF!</v>
      </c>
      <c r="D26" s="317" t="e">
        <f>IF(B13="","",B13)</f>
        <v>#REF!</v>
      </c>
      <c r="E26" s="317" t="e">
        <f>IF(B11="","",B11)</f>
        <v>#REF!</v>
      </c>
      <c r="F26" s="317" t="e">
        <f>IF(B14="","",B14)</f>
        <v>#REF!</v>
      </c>
      <c r="G26" s="317" t="e">
        <f>IF(B17="","",B17)</f>
        <v>#REF!</v>
      </c>
      <c r="H26" s="317" t="e">
        <f>IF(B18="","",B18)</f>
        <v>#REF!</v>
      </c>
    </row>
    <row r="27" spans="1:13" s="225" customFormat="1" ht="3" customHeight="1" thickTop="1" thickBot="1" x14ac:dyDescent="0.3">
      <c r="A27" s="297"/>
      <c r="B27" s="297"/>
      <c r="C27" s="226"/>
      <c r="D27" s="226"/>
      <c r="E27" s="226"/>
      <c r="F27" s="227"/>
      <c r="G27" s="226"/>
      <c r="H27" s="227"/>
    </row>
    <row r="28" spans="1:13" ht="16.5" thickTop="1" thickBot="1" x14ac:dyDescent="0.3">
      <c r="A28" s="838" t="s">
        <v>794</v>
      </c>
      <c r="B28" s="847" t="s">
        <v>504</v>
      </c>
      <c r="C28" s="758" t="s">
        <v>831</v>
      </c>
      <c r="D28" s="760"/>
      <c r="E28" s="758" t="s">
        <v>832</v>
      </c>
      <c r="F28" s="760"/>
      <c r="G28" s="758" t="s">
        <v>833</v>
      </c>
      <c r="H28" s="760"/>
    </row>
    <row r="29" spans="1:13" ht="21.95" customHeight="1" thickTop="1" thickBot="1" x14ac:dyDescent="0.3">
      <c r="A29" s="839"/>
      <c r="B29" s="848"/>
      <c r="C29" s="317" t="e">
        <f>IF(B16="","",B16)</f>
        <v>#REF!</v>
      </c>
      <c r="D29" s="317" t="e">
        <f>IF(B19="","",B19)</f>
        <v>#REF!</v>
      </c>
      <c r="E29" s="254"/>
      <c r="F29" s="254"/>
      <c r="G29" s="254"/>
      <c r="H29" s="254"/>
    </row>
    <row r="30" spans="1:13" s="225" customFormat="1" ht="3" customHeight="1" thickTop="1" thickBot="1" x14ac:dyDescent="0.3">
      <c r="A30" s="297"/>
      <c r="B30" s="297"/>
      <c r="C30" s="226"/>
      <c r="D30" s="226"/>
      <c r="E30" s="226"/>
      <c r="F30" s="226"/>
      <c r="G30" s="226"/>
      <c r="H30" s="226"/>
    </row>
    <row r="31" spans="1:13" ht="16.5" thickTop="1" thickBot="1" x14ac:dyDescent="0.3">
      <c r="A31" s="838" t="s">
        <v>795</v>
      </c>
      <c r="B31" s="847" t="s">
        <v>825</v>
      </c>
      <c r="C31" s="758" t="s">
        <v>834</v>
      </c>
      <c r="D31" s="760"/>
      <c r="E31" s="758" t="s">
        <v>835</v>
      </c>
      <c r="F31" s="760"/>
      <c r="G31" s="834" t="s">
        <v>853</v>
      </c>
      <c r="H31" s="835"/>
    </row>
    <row r="32" spans="1:13" ht="21.95" customHeight="1" thickTop="1" thickBot="1" x14ac:dyDescent="0.3">
      <c r="A32" s="839"/>
      <c r="B32" s="848"/>
      <c r="C32" s="254"/>
      <c r="D32" s="254"/>
      <c r="E32" s="254"/>
      <c r="F32" s="254"/>
      <c r="G32" s="836"/>
      <c r="H32" s="837"/>
    </row>
    <row r="33" spans="1:8" s="225" customFormat="1" ht="3" customHeight="1" thickTop="1" x14ac:dyDescent="0.25">
      <c r="A33" s="297"/>
      <c r="B33" s="297"/>
      <c r="C33" s="226"/>
      <c r="D33" s="227"/>
      <c r="E33" s="226"/>
      <c r="F33" s="226"/>
      <c r="G33" s="226"/>
      <c r="H33" s="226"/>
    </row>
    <row r="34" spans="1:8" ht="18" customHeight="1" x14ac:dyDescent="0.25">
      <c r="A34" s="246"/>
      <c r="B34" s="246"/>
      <c r="C34" s="246"/>
      <c r="D34" s="246"/>
      <c r="E34" s="246"/>
      <c r="F34" s="246"/>
      <c r="G34" s="246"/>
      <c r="H34" s="231"/>
    </row>
    <row r="35" spans="1:8" ht="24" customHeight="1" x14ac:dyDescent="0.25">
      <c r="A35" s="846" t="s">
        <v>869</v>
      </c>
      <c r="B35" s="846"/>
      <c r="C35" s="846"/>
      <c r="D35" s="846"/>
      <c r="E35" s="846"/>
      <c r="F35" s="846"/>
      <c r="G35" s="846"/>
      <c r="H35" s="846"/>
    </row>
    <row r="36" spans="1:8" ht="15" customHeight="1" thickBot="1" x14ac:dyDescent="0.3">
      <c r="A36" s="247"/>
      <c r="B36" s="248"/>
      <c r="C36" s="248"/>
      <c r="D36" s="248"/>
      <c r="E36" s="248"/>
      <c r="F36" s="248"/>
      <c r="G36" s="248"/>
      <c r="H36" s="231"/>
    </row>
    <row r="37" spans="1:8" ht="20.25" thickTop="1" thickBot="1" x14ac:dyDescent="0.3">
      <c r="A37" s="242" t="s">
        <v>788</v>
      </c>
      <c r="B37" s="243" t="s">
        <v>789</v>
      </c>
      <c r="C37" s="791" t="s">
        <v>790</v>
      </c>
      <c r="D37" s="742"/>
      <c r="E37" s="790" t="s">
        <v>791</v>
      </c>
      <c r="F37" s="742"/>
      <c r="G37" s="790"/>
      <c r="H37" s="791"/>
    </row>
    <row r="38" spans="1:8" s="225" customFormat="1" ht="3" customHeight="1" thickTop="1" thickBot="1" x14ac:dyDescent="0.3">
      <c r="A38" s="223"/>
      <c r="B38" s="223"/>
      <c r="C38" s="224"/>
      <c r="D38" s="224"/>
      <c r="E38" s="224"/>
      <c r="F38" s="224"/>
      <c r="G38" s="223"/>
    </row>
    <row r="39" spans="1:8" ht="16.5" thickTop="1" thickBot="1" x14ac:dyDescent="0.3">
      <c r="A39" s="838" t="s">
        <v>797</v>
      </c>
      <c r="B39" s="840" t="s">
        <v>476</v>
      </c>
      <c r="C39" s="745" t="s">
        <v>811</v>
      </c>
      <c r="D39" s="747"/>
      <c r="E39" s="758" t="s">
        <v>812</v>
      </c>
      <c r="F39" s="760"/>
      <c r="G39" s="834" t="s">
        <v>853</v>
      </c>
      <c r="H39" s="835"/>
    </row>
    <row r="40" spans="1:8" ht="21.95" customHeight="1" thickTop="1" thickBot="1" x14ac:dyDescent="0.3">
      <c r="A40" s="839"/>
      <c r="B40" s="841"/>
      <c r="C40" s="317" t="e">
        <f>(B14)</f>
        <v>#REF!</v>
      </c>
      <c r="D40" s="254"/>
      <c r="E40" s="317" t="e">
        <f>(B11)</f>
        <v>#REF!</v>
      </c>
      <c r="F40" s="254"/>
      <c r="G40" s="836"/>
      <c r="H40" s="837"/>
    </row>
    <row r="41" spans="1:8" ht="3" customHeight="1" thickTop="1" thickBot="1" x14ac:dyDescent="0.3">
      <c r="A41" s="298"/>
      <c r="B41" s="298"/>
      <c r="C41" s="228"/>
      <c r="D41" s="229"/>
      <c r="E41" s="228"/>
      <c r="F41" s="229"/>
      <c r="G41" s="297"/>
      <c r="H41" s="299"/>
    </row>
    <row r="42" spans="1:8" ht="16.5" thickTop="1" thickBot="1" x14ac:dyDescent="0.3">
      <c r="A42" s="838" t="s">
        <v>798</v>
      </c>
      <c r="B42" s="840" t="s">
        <v>806</v>
      </c>
      <c r="C42" s="842" t="s">
        <v>813</v>
      </c>
      <c r="D42" s="843"/>
      <c r="E42" s="844" t="s">
        <v>814</v>
      </c>
      <c r="F42" s="845"/>
      <c r="G42" s="834" t="s">
        <v>853</v>
      </c>
      <c r="H42" s="835"/>
    </row>
    <row r="43" spans="1:8" ht="21.95" customHeight="1" thickTop="1" thickBot="1" x14ac:dyDescent="0.3">
      <c r="A43" s="839"/>
      <c r="B43" s="841"/>
      <c r="C43" s="317" t="e">
        <f>IF(B19="","",B19)</f>
        <v>#REF!</v>
      </c>
      <c r="D43" s="254"/>
      <c r="E43" s="317" t="e">
        <f>IF(B16="","",B16)</f>
        <v>#REF!</v>
      </c>
      <c r="F43" s="254"/>
      <c r="G43" s="836"/>
      <c r="H43" s="837"/>
    </row>
    <row r="44" spans="1:8" ht="3" customHeight="1" thickTop="1" thickBot="1" x14ac:dyDescent="0.3">
      <c r="A44" s="298"/>
      <c r="B44" s="298"/>
      <c r="C44" s="228"/>
      <c r="D44" s="229"/>
      <c r="E44" s="228"/>
      <c r="F44" s="229"/>
      <c r="G44" s="300"/>
      <c r="H44" s="230"/>
    </row>
    <row r="45" spans="1:8" ht="15.6" customHeight="1" thickTop="1" thickBot="1" x14ac:dyDescent="0.3">
      <c r="A45" s="838" t="s">
        <v>799</v>
      </c>
      <c r="B45" s="870" t="s">
        <v>498</v>
      </c>
      <c r="C45" s="758" t="s">
        <v>815</v>
      </c>
      <c r="D45" s="760"/>
      <c r="E45" s="758" t="s">
        <v>816</v>
      </c>
      <c r="F45" s="760"/>
      <c r="G45" s="872" t="s">
        <v>822</v>
      </c>
      <c r="H45" s="873"/>
    </row>
    <row r="46" spans="1:8" ht="21.95" customHeight="1" thickTop="1" thickBot="1" x14ac:dyDescent="0.3">
      <c r="A46" s="839"/>
      <c r="B46" s="871"/>
      <c r="C46" s="254"/>
      <c r="D46" s="254"/>
      <c r="E46" s="254"/>
      <c r="F46" s="254"/>
      <c r="G46" s="874"/>
      <c r="H46" s="875"/>
    </row>
    <row r="47" spans="1:8" ht="3" customHeight="1" thickTop="1" thickBot="1" x14ac:dyDescent="0.3">
      <c r="A47" s="198"/>
      <c r="B47" s="300"/>
      <c r="C47" s="228"/>
      <c r="D47" s="229"/>
      <c r="E47" s="228"/>
      <c r="F47" s="228"/>
      <c r="G47" s="300"/>
      <c r="H47" s="230"/>
    </row>
    <row r="48" spans="1:8" ht="16.5" thickTop="1" thickBot="1" x14ac:dyDescent="0.3">
      <c r="A48" s="838" t="s">
        <v>800</v>
      </c>
      <c r="B48" s="876" t="s">
        <v>504</v>
      </c>
      <c r="C48" s="758" t="s">
        <v>817</v>
      </c>
      <c r="D48" s="760"/>
      <c r="E48" s="878" t="s">
        <v>805</v>
      </c>
      <c r="F48" s="879"/>
      <c r="G48" s="879"/>
      <c r="H48" s="880"/>
    </row>
    <row r="49" spans="1:8" ht="21.95" customHeight="1" thickTop="1" thickBot="1" x14ac:dyDescent="0.3">
      <c r="A49" s="839"/>
      <c r="B49" s="877"/>
      <c r="C49" s="254"/>
      <c r="D49" s="254"/>
      <c r="E49" s="881"/>
      <c r="F49" s="882"/>
      <c r="G49" s="882"/>
      <c r="H49" s="883"/>
    </row>
    <row r="50" spans="1:8" ht="15.75" thickTop="1" x14ac:dyDescent="0.25">
      <c r="A50" s="231"/>
      <c r="B50" s="232"/>
      <c r="C50" s="231"/>
      <c r="D50" s="231"/>
      <c r="E50" s="231"/>
      <c r="F50" s="231"/>
      <c r="G50" s="231"/>
      <c r="H50" s="231"/>
    </row>
    <row r="51" spans="1:8" ht="24.95" customHeight="1" x14ac:dyDescent="0.25">
      <c r="A51" s="821" t="s">
        <v>858</v>
      </c>
      <c r="B51" s="821"/>
      <c r="C51" s="821"/>
      <c r="D51" s="821"/>
      <c r="E51" s="821"/>
      <c r="F51" s="821"/>
      <c r="G51" s="821"/>
      <c r="H51" s="821"/>
    </row>
    <row r="52" spans="1:8" ht="24.95" hidden="1" customHeight="1" x14ac:dyDescent="0.25">
      <c r="A52" s="794" t="s">
        <v>821</v>
      </c>
      <c r="B52" s="794"/>
      <c r="C52" s="794"/>
      <c r="D52" s="794"/>
      <c r="E52" s="794"/>
      <c r="F52" s="794"/>
      <c r="G52" s="794"/>
      <c r="H52" s="794"/>
    </row>
  </sheetData>
  <sheetProtection password="F6DC" sheet="1" objects="1" scenarios="1" selectLockedCells="1"/>
  <mergeCells count="62">
    <mergeCell ref="K19:L19"/>
    <mergeCell ref="A51:H51"/>
    <mergeCell ref="A52:H52"/>
    <mergeCell ref="A48:A49"/>
    <mergeCell ref="A45:A46"/>
    <mergeCell ref="B45:B46"/>
    <mergeCell ref="C45:D45"/>
    <mergeCell ref="E45:F45"/>
    <mergeCell ref="G45:H46"/>
    <mergeCell ref="B48:B49"/>
    <mergeCell ref="C48:D48"/>
    <mergeCell ref="E48:H49"/>
    <mergeCell ref="A21:H21"/>
    <mergeCell ref="B19:C19"/>
    <mergeCell ref="C23:D23"/>
    <mergeCell ref="E23:F23"/>
    <mergeCell ref="A3:H4"/>
    <mergeCell ref="A6:B6"/>
    <mergeCell ref="C6:D6"/>
    <mergeCell ref="F6:H6"/>
    <mergeCell ref="A7:D7"/>
    <mergeCell ref="E7:H7"/>
    <mergeCell ref="B9:C9"/>
    <mergeCell ref="A10:H10"/>
    <mergeCell ref="B11:C11"/>
    <mergeCell ref="B12:C12"/>
    <mergeCell ref="B13:C13"/>
    <mergeCell ref="B14:C14"/>
    <mergeCell ref="A15:H15"/>
    <mergeCell ref="B16:C16"/>
    <mergeCell ref="B17:C17"/>
    <mergeCell ref="B18:C18"/>
    <mergeCell ref="G23:H23"/>
    <mergeCell ref="A25:A26"/>
    <mergeCell ref="B25:B26"/>
    <mergeCell ref="C25:D25"/>
    <mergeCell ref="E25:F25"/>
    <mergeCell ref="G25:H25"/>
    <mergeCell ref="C37:D37"/>
    <mergeCell ref="E37:F37"/>
    <mergeCell ref="G37:H37"/>
    <mergeCell ref="G28:H28"/>
    <mergeCell ref="A35:H35"/>
    <mergeCell ref="A28:A29"/>
    <mergeCell ref="B28:B29"/>
    <mergeCell ref="G31:H32"/>
    <mergeCell ref="C28:D28"/>
    <mergeCell ref="E28:F28"/>
    <mergeCell ref="A31:A32"/>
    <mergeCell ref="B31:B32"/>
    <mergeCell ref="C31:D31"/>
    <mergeCell ref="E31:F31"/>
    <mergeCell ref="G42:H43"/>
    <mergeCell ref="A39:A40"/>
    <mergeCell ref="B39:B40"/>
    <mergeCell ref="C39:D39"/>
    <mergeCell ref="E39:F39"/>
    <mergeCell ref="G39:H40"/>
    <mergeCell ref="A42:A43"/>
    <mergeCell ref="B42:B43"/>
    <mergeCell ref="C42:D42"/>
    <mergeCell ref="E42:F42"/>
  </mergeCells>
  <dataValidations count="12">
    <dataValidation type="list" allowBlank="1" showInputMessage="1" showErrorMessage="1" sqref="F32 D32">
      <formula1>$C$29:$D$29</formula1>
    </dataValidation>
    <dataValidation type="list" allowBlank="1" showInputMessage="1" showErrorMessage="1" sqref="F29 H29">
      <formula1>$E$26:$F$26</formula1>
    </dataValidation>
    <dataValidation type="list" allowBlank="1" showInputMessage="1" showErrorMessage="1" sqref="E29 G29">
      <formula1>$C$26:$D$26</formula1>
    </dataValidation>
    <dataValidation type="list" allowBlank="1" showInputMessage="1" showErrorMessage="1" sqref="C49:D49">
      <formula1>$C$46:$F$46</formula1>
    </dataValidation>
    <dataValidation type="list" allowBlank="1" showInputMessage="1" showErrorMessage="1" sqref="D43 F43">
      <formula1>$B$17:$B$18</formula1>
    </dataValidation>
    <dataValidation type="list" allowBlank="1" showInputMessage="1" showErrorMessage="1" sqref="F40 D40">
      <formula1>$B$12:$B$13</formula1>
    </dataValidation>
    <dataValidation type="list" allowBlank="1" showInputMessage="1" showErrorMessage="1" sqref="D46:E46">
      <formula1>$B$16:$B$19</formula1>
    </dataValidation>
    <dataValidation type="list" allowBlank="1" showInputMessage="1" showErrorMessage="1" sqref="F46 C46">
      <formula1>$B$11:$B$14</formula1>
    </dataValidation>
    <dataValidation type="list" allowBlank="1" showInputMessage="1" showErrorMessage="1" sqref="C32 E32">
      <formula1>$G$26:$H$26</formula1>
    </dataValidation>
    <dataValidation type="list" allowBlank="1" showInputMessage="1" showErrorMessage="1" sqref="C6:D6">
      <formula1>$K$11</formula1>
    </dataValidation>
    <dataValidation type="list" allowBlank="1" showInputMessage="1" showErrorMessage="1" sqref="F6:H6">
      <formula1>$K$12:$K$18</formula1>
    </dataValidation>
    <dataValidation type="list" allowBlank="1" showInputMessage="1" showErrorMessage="1" sqref="E7:H7">
      <formula1>$L$11:$L$18</formula1>
    </dataValidation>
  </dataValidations>
  <printOptions horizontalCentered="1"/>
  <pageMargins left="0.31496062992125984" right="0.31496062992125984" top="0.15748031496062992" bottom="0.15748031496062992" header="0.31496062992125984" footer="0.31496062992125984"/>
  <pageSetup paperSize="9" scale="95" orientation="portrait" horizontalDpi="4294967293"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Données!$L$6:$L$19</xm:f>
          </x14:formula1>
          <xm:sqref>F6:H6</xm:sqref>
        </x14:dataValidation>
        <x14:dataValidation type="list" allowBlank="1" showInputMessage="1" showErrorMessage="1">
          <x14:formula1>
            <xm:f>Données!$I$6:$I$17</xm:f>
          </x14:formula1>
          <xm:sqref>C6:D6</xm:sqref>
        </x14:dataValidation>
        <x14:dataValidation type="list" allowBlank="1" showInputMessage="1" showErrorMessage="1">
          <x14:formula1>
            <xm:f>'Données Clubs'!$E$5:$E$68</xm:f>
          </x14:formula1>
          <xm:sqref>E11:E14 E16:E19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B4:Q75"/>
  <sheetViews>
    <sheetView topLeftCell="J43" workbookViewId="0">
      <selection activeCell="J67" sqref="J67:J69"/>
    </sheetView>
  </sheetViews>
  <sheetFormatPr baseColWidth="10" defaultColWidth="11.5703125" defaultRowHeight="15" x14ac:dyDescent="0.25"/>
  <cols>
    <col min="1" max="1" width="11.5703125" style="1"/>
    <col min="2" max="2" width="49.7109375" style="353" customWidth="1"/>
    <col min="3" max="4" width="35.28515625" style="353" customWidth="1"/>
    <col min="5" max="5" width="22.28515625" style="353" customWidth="1"/>
    <col min="6" max="6" width="40.140625" style="353" customWidth="1"/>
    <col min="7" max="7" width="35.28515625" style="353" customWidth="1"/>
    <col min="8" max="8" width="18" style="353" customWidth="1"/>
    <col min="9" max="9" width="31.28515625" style="353" customWidth="1"/>
    <col min="10" max="10" width="93.28515625" style="353" customWidth="1"/>
    <col min="11" max="12" width="35.28515625" style="353" customWidth="1"/>
    <col min="13" max="13" width="19.5703125" style="353" customWidth="1"/>
    <col min="14" max="16" width="11.5703125" style="353"/>
    <col min="17" max="16384" width="11.5703125" style="1"/>
  </cols>
  <sheetData>
    <row r="4" spans="2:17" x14ac:dyDescent="0.25">
      <c r="B4" s="353" t="s">
        <v>160</v>
      </c>
      <c r="C4" s="353" t="s">
        <v>0</v>
      </c>
      <c r="D4" s="353" t="s">
        <v>1</v>
      </c>
      <c r="E4" s="353" t="s">
        <v>144</v>
      </c>
      <c r="F4" s="353" t="s">
        <v>306</v>
      </c>
      <c r="G4" s="353" t="s">
        <v>307</v>
      </c>
      <c r="H4" s="353" t="s">
        <v>308</v>
      </c>
      <c r="I4" s="353" t="s">
        <v>309</v>
      </c>
      <c r="J4" s="353" t="s">
        <v>451</v>
      </c>
      <c r="K4" s="353" t="s">
        <v>310</v>
      </c>
      <c r="L4" s="353" t="s">
        <v>311</v>
      </c>
      <c r="M4" s="353" t="s">
        <v>452</v>
      </c>
      <c r="N4" s="353" t="s">
        <v>453</v>
      </c>
      <c r="O4" s="353" t="s">
        <v>3</v>
      </c>
      <c r="P4" s="353" t="s">
        <v>4</v>
      </c>
    </row>
    <row r="5" spans="2:17" x14ac:dyDescent="0.25">
      <c r="B5" s="355" t="s">
        <v>176</v>
      </c>
      <c r="C5" s="355" t="s">
        <v>6</v>
      </c>
      <c r="D5" s="355" t="s">
        <v>7</v>
      </c>
      <c r="E5" s="355" t="s">
        <v>7</v>
      </c>
      <c r="F5" s="355" t="s">
        <v>241</v>
      </c>
      <c r="G5" s="355"/>
      <c r="H5" s="356">
        <v>57440</v>
      </c>
      <c r="I5" s="355" t="s">
        <v>7</v>
      </c>
      <c r="J5" s="355" t="str">
        <f>CONCATENATE(Tableau2[[#This Row],[Adresse 1]]," - ",Tableau2[[#This Row],[Adresse 2]]," ",Tableau2[[#This Row],[Code Postal]]," ",Tableau2[[#This Row],[Commune]])</f>
        <v>SALLE DES SPORTS L ETINCELLE -  57440 ALGRANGE</v>
      </c>
      <c r="K5" s="356" t="s">
        <v>347</v>
      </c>
      <c r="L5" s="355" t="s">
        <v>348</v>
      </c>
      <c r="M5" s="355" t="s">
        <v>8</v>
      </c>
      <c r="N5" s="356">
        <v>57</v>
      </c>
      <c r="O5" s="356">
        <v>0</v>
      </c>
      <c r="P5" s="356">
        <v>2</v>
      </c>
      <c r="Q5" s="357"/>
    </row>
    <row r="6" spans="2:17" x14ac:dyDescent="0.25">
      <c r="B6" s="355" t="s">
        <v>170</v>
      </c>
      <c r="C6" s="355" t="s">
        <v>10</v>
      </c>
      <c r="D6" s="355" t="s">
        <v>11</v>
      </c>
      <c r="E6" s="355" t="s">
        <v>11</v>
      </c>
      <c r="F6" s="355" t="s">
        <v>233</v>
      </c>
      <c r="G6" s="355"/>
      <c r="H6" s="356">
        <v>10700</v>
      </c>
      <c r="I6" s="355" t="s">
        <v>332</v>
      </c>
      <c r="J6" s="355" t="str">
        <f>CONCATENATE(Tableau2[[#This Row],[Adresse 1]]," - ",Tableau2[[#This Row],[Adresse 2]]," ",Tableau2[[#This Row],[Code Postal]]," ",Tableau2[[#This Row],[Commune]])</f>
        <v>ESPACE HENRI DUNANT -  10700 ARCIS SUR AUBE</v>
      </c>
      <c r="K6" s="356" t="s">
        <v>333</v>
      </c>
      <c r="L6" s="355" t="s">
        <v>334</v>
      </c>
      <c r="M6" s="355" t="s">
        <v>12</v>
      </c>
      <c r="N6" s="356">
        <v>10</v>
      </c>
      <c r="O6" s="356">
        <v>0</v>
      </c>
      <c r="P6" s="356">
        <v>4</v>
      </c>
      <c r="Q6" s="357"/>
    </row>
    <row r="7" spans="2:17" x14ac:dyDescent="0.25">
      <c r="B7" s="355" t="s">
        <v>177</v>
      </c>
      <c r="C7" s="355" t="s">
        <v>14</v>
      </c>
      <c r="D7" s="355" t="s">
        <v>15</v>
      </c>
      <c r="E7" s="355" t="s">
        <v>15</v>
      </c>
      <c r="F7" s="355" t="s">
        <v>242</v>
      </c>
      <c r="G7" s="355" t="s">
        <v>243</v>
      </c>
      <c r="H7" s="356">
        <v>57390</v>
      </c>
      <c r="I7" s="355" t="s">
        <v>349</v>
      </c>
      <c r="J7" s="355" t="str">
        <f>CONCATENATE(Tableau2[[#This Row],[Adresse 1]]," - ",Tableau2[[#This Row],[Adresse 2]]," ",Tableau2[[#This Row],[Code Postal]]," ",Tableau2[[#This Row],[Commune]])</f>
        <v>CHAPELLE - RUE DE LA MEUSE 57390 AUDUN LE TICHE</v>
      </c>
      <c r="K7" s="356" t="s">
        <v>350</v>
      </c>
      <c r="L7" s="355" t="s">
        <v>351</v>
      </c>
      <c r="M7" s="355" t="s">
        <v>8</v>
      </c>
      <c r="N7" s="356">
        <v>57</v>
      </c>
      <c r="O7" s="356">
        <v>0</v>
      </c>
      <c r="P7" s="356">
        <v>3</v>
      </c>
      <c r="Q7" s="357"/>
    </row>
    <row r="8" spans="2:17" x14ac:dyDescent="0.25">
      <c r="B8" s="355" t="s">
        <v>175</v>
      </c>
      <c r="C8" s="355" t="s">
        <v>16</v>
      </c>
      <c r="D8" s="355" t="s">
        <v>17</v>
      </c>
      <c r="E8" s="355" t="s">
        <v>17</v>
      </c>
      <c r="F8" s="355" t="s">
        <v>240</v>
      </c>
      <c r="G8" s="355"/>
      <c r="H8" s="356">
        <v>51160</v>
      </c>
      <c r="I8" s="355" t="s">
        <v>17</v>
      </c>
      <c r="J8" s="355" t="str">
        <f>CONCATENATE(Tableau2[[#This Row],[Adresse 1]]," - ",Tableau2[[#This Row],[Adresse 2]]," ",Tableau2[[#This Row],[Code Postal]]," ",Tableau2[[#This Row],[Commune]])</f>
        <v>66 BOULEVARD CHARLES DE GAULLE -  51160 AY</v>
      </c>
      <c r="K8" s="356" t="s">
        <v>345</v>
      </c>
      <c r="L8" s="355" t="s">
        <v>346</v>
      </c>
      <c r="M8" s="355" t="s">
        <v>18</v>
      </c>
      <c r="N8" s="356">
        <v>51</v>
      </c>
      <c r="O8" s="356">
        <v>0</v>
      </c>
      <c r="P8" s="356">
        <v>2</v>
      </c>
      <c r="Q8" s="357"/>
    </row>
    <row r="9" spans="2:17" x14ac:dyDescent="0.25">
      <c r="B9" s="355" t="s">
        <v>178</v>
      </c>
      <c r="C9" s="355" t="s">
        <v>19</v>
      </c>
      <c r="D9" s="355" t="s">
        <v>20</v>
      </c>
      <c r="E9" s="355" t="s">
        <v>146</v>
      </c>
      <c r="F9" s="355" t="s">
        <v>223</v>
      </c>
      <c r="G9" s="355" t="s">
        <v>244</v>
      </c>
      <c r="H9" s="356">
        <v>57050</v>
      </c>
      <c r="I9" s="355" t="s">
        <v>352</v>
      </c>
      <c r="J9" s="355" t="str">
        <f>CONCATENATE(Tableau2[[#This Row],[Adresse 1]]," - ",Tableau2[[#This Row],[Adresse 2]]," ",Tableau2[[#This Row],[Code Postal]]," ",Tableau2[[#This Row],[Commune]])</f>
        <v>CENTRE SOCIO CULTUREL - 3 AVENUE HENRI II 57050 LE BAN ST MARTIN</v>
      </c>
      <c r="K9" s="356" t="s">
        <v>353</v>
      </c>
      <c r="L9" s="355" t="s">
        <v>354</v>
      </c>
      <c r="M9" s="355" t="s">
        <v>8</v>
      </c>
      <c r="N9" s="356">
        <v>57</v>
      </c>
      <c r="O9" s="356">
        <v>2</v>
      </c>
      <c r="P9" s="356">
        <v>2</v>
      </c>
      <c r="Q9" s="357"/>
    </row>
    <row r="10" spans="2:17" x14ac:dyDescent="0.25">
      <c r="B10" s="355" t="s">
        <v>179</v>
      </c>
      <c r="C10" s="355" t="s">
        <v>21</v>
      </c>
      <c r="D10" s="355" t="s">
        <v>22</v>
      </c>
      <c r="E10" s="355" t="s">
        <v>22</v>
      </c>
      <c r="F10" s="355" t="s">
        <v>890</v>
      </c>
      <c r="G10" s="355"/>
      <c r="H10" s="356">
        <v>55000</v>
      </c>
      <c r="I10" s="355" t="s">
        <v>22</v>
      </c>
      <c r="J10" s="355" t="str">
        <f>CONCATENATE(Tableau2[[#This Row],[Adresse 1]]," - ",Tableau2[[#This Row],[Adresse 2]]," ",Tableau2[[#This Row],[Code Postal]]," ",Tableau2[[#This Row],[Commune]])</f>
        <v>10 RUE DU LIEUTENANT VASSEUR -  55000 BAR LE DUC</v>
      </c>
      <c r="K10" s="356" t="s">
        <v>891</v>
      </c>
      <c r="L10" s="358" t="s">
        <v>892</v>
      </c>
      <c r="M10" s="355" t="s">
        <v>23</v>
      </c>
      <c r="N10" s="356">
        <v>55</v>
      </c>
      <c r="O10" s="356">
        <v>0</v>
      </c>
      <c r="P10" s="356">
        <v>3</v>
      </c>
      <c r="Q10" s="357"/>
    </row>
    <row r="11" spans="2:17" x14ac:dyDescent="0.25">
      <c r="B11" s="355" t="s">
        <v>180</v>
      </c>
      <c r="C11" s="355" t="s">
        <v>24</v>
      </c>
      <c r="D11" s="355" t="s">
        <v>25</v>
      </c>
      <c r="E11" s="355" t="s">
        <v>25</v>
      </c>
      <c r="F11" s="355" t="s">
        <v>245</v>
      </c>
      <c r="G11" s="355" t="s">
        <v>246</v>
      </c>
      <c r="H11" s="356">
        <v>67141</v>
      </c>
      <c r="I11" s="355" t="s">
        <v>355</v>
      </c>
      <c r="J11" s="355" t="str">
        <f>CONCATENATE(Tableau2[[#This Row],[Adresse 1]]," - ",Tableau2[[#This Row],[Adresse 2]]," ",Tableau2[[#This Row],[Code Postal]]," ",Tableau2[[#This Row],[Commune]])</f>
        <v>6 RUE DE LA GARE - B P 36 67141 BARR CEDEX</v>
      </c>
      <c r="K11" s="356" t="s">
        <v>356</v>
      </c>
      <c r="L11" s="355" t="s">
        <v>357</v>
      </c>
      <c r="M11" s="355" t="s">
        <v>26</v>
      </c>
      <c r="N11" s="356">
        <v>67</v>
      </c>
      <c r="O11" s="356">
        <v>1</v>
      </c>
      <c r="P11" s="356">
        <v>3</v>
      </c>
      <c r="Q11" s="357"/>
    </row>
    <row r="12" spans="2:17" x14ac:dyDescent="0.25">
      <c r="B12" s="355" t="s">
        <v>174</v>
      </c>
      <c r="C12" s="355" t="s">
        <v>27</v>
      </c>
      <c r="D12" s="355" t="s">
        <v>28</v>
      </c>
      <c r="E12" s="355" t="s">
        <v>28</v>
      </c>
      <c r="F12" s="355" t="s">
        <v>239</v>
      </c>
      <c r="G12" s="355"/>
      <c r="H12" s="356">
        <v>67230</v>
      </c>
      <c r="I12" s="355" t="s">
        <v>28</v>
      </c>
      <c r="J12" s="355" t="str">
        <f>CONCATENATE(Tableau2[[#This Row],[Adresse 1]]," - ",Tableau2[[#This Row],[Adresse 2]]," ",Tableau2[[#This Row],[Code Postal]]," ",Tableau2[[#This Row],[Commune]])</f>
        <v>33 RUE DE LA DIGUE -  67230 BENFELD</v>
      </c>
      <c r="K12" s="356" t="s">
        <v>343</v>
      </c>
      <c r="L12" s="355" t="s">
        <v>344</v>
      </c>
      <c r="M12" s="355" t="s">
        <v>26</v>
      </c>
      <c r="N12" s="356">
        <v>67</v>
      </c>
      <c r="O12" s="356">
        <v>2</v>
      </c>
      <c r="P12" s="356">
        <v>4</v>
      </c>
      <c r="Q12" s="357"/>
    </row>
    <row r="13" spans="2:17" x14ac:dyDescent="0.25">
      <c r="B13" s="355" t="s">
        <v>181</v>
      </c>
      <c r="C13" s="355" t="s">
        <v>29</v>
      </c>
      <c r="D13" s="355" t="s">
        <v>30</v>
      </c>
      <c r="E13" s="355" t="s">
        <v>30</v>
      </c>
      <c r="F13" s="355" t="s">
        <v>247</v>
      </c>
      <c r="G13" s="355"/>
      <c r="H13" s="356">
        <v>67300</v>
      </c>
      <c r="I13" s="355" t="s">
        <v>335</v>
      </c>
      <c r="J13" s="355" t="str">
        <f>CONCATENATE(Tableau2[[#This Row],[Adresse 1]]," - ",Tableau2[[#This Row],[Adresse 2]]," ",Tableau2[[#This Row],[Code Postal]]," ",Tableau2[[#This Row],[Commune]])</f>
        <v>13 RUE DU CHATEAU D ANGLETERRE -  67300 SCHILTIGHEIM</v>
      </c>
      <c r="K13" s="356" t="s">
        <v>358</v>
      </c>
      <c r="L13" s="355" t="s">
        <v>359</v>
      </c>
      <c r="M13" s="355" t="s">
        <v>26</v>
      </c>
      <c r="N13" s="356">
        <v>67</v>
      </c>
      <c r="O13" s="356">
        <v>2</v>
      </c>
      <c r="P13" s="356">
        <v>3</v>
      </c>
      <c r="Q13" s="357"/>
    </row>
    <row r="14" spans="2:17" x14ac:dyDescent="0.25">
      <c r="B14" s="355" t="s">
        <v>182</v>
      </c>
      <c r="C14" s="355" t="s">
        <v>31</v>
      </c>
      <c r="D14" s="355" t="s">
        <v>32</v>
      </c>
      <c r="E14" s="355" t="s">
        <v>32</v>
      </c>
      <c r="F14" s="355" t="s">
        <v>248</v>
      </c>
      <c r="G14" s="355" t="s">
        <v>249</v>
      </c>
      <c r="H14" s="356">
        <v>54150</v>
      </c>
      <c r="I14" s="355" t="s">
        <v>32</v>
      </c>
      <c r="J14" s="355" t="str">
        <f>CONCATENATE(Tableau2[[#This Row],[Adresse 1]]," - ",Tableau2[[#This Row],[Adresse 2]]," ",Tableau2[[#This Row],[Code Postal]]," ",Tableau2[[#This Row],[Commune]])</f>
        <v>SALLE ST ANTOINE - 25 RUE DE METZ 54150 BRIEY</v>
      </c>
      <c r="K14" s="356" t="s">
        <v>360</v>
      </c>
      <c r="L14" s="355" t="s">
        <v>361</v>
      </c>
      <c r="M14" s="355" t="s">
        <v>33</v>
      </c>
      <c r="N14" s="356">
        <v>54</v>
      </c>
      <c r="O14" s="356">
        <v>0</v>
      </c>
      <c r="P14" s="356">
        <v>3</v>
      </c>
      <c r="Q14" s="357"/>
    </row>
    <row r="15" spans="2:17" x14ac:dyDescent="0.25">
      <c r="B15" s="355" t="s">
        <v>167</v>
      </c>
      <c r="C15" s="355" t="s">
        <v>34</v>
      </c>
      <c r="D15" s="355" t="s">
        <v>35</v>
      </c>
      <c r="E15" s="355" t="s">
        <v>147</v>
      </c>
      <c r="F15" s="355" t="s">
        <v>229</v>
      </c>
      <c r="G15" s="355" t="s">
        <v>230</v>
      </c>
      <c r="H15" s="356">
        <v>51038</v>
      </c>
      <c r="I15" s="355" t="s">
        <v>143</v>
      </c>
      <c r="J15" s="355" t="str">
        <f>CONCATENATE(Tableau2[[#This Row],[Adresse 1]]," - ",Tableau2[[#This Row],[Adresse 2]]," ",Tableau2[[#This Row],[Code Postal]]," ",Tableau2[[#This Row],[Commune]])</f>
        <v>COMPLEXE GERARD PHILIPPE - 19 AVENUE DU GENERAL SARRAIL 51038 CHALONS EN CHAMPAGNE</v>
      </c>
      <c r="K15" s="356" t="s">
        <v>324</v>
      </c>
      <c r="L15" s="355" t="s">
        <v>325</v>
      </c>
      <c r="M15" s="355" t="s">
        <v>18</v>
      </c>
      <c r="N15" s="356">
        <v>51</v>
      </c>
      <c r="O15" s="356">
        <v>2</v>
      </c>
      <c r="P15" s="356">
        <v>4</v>
      </c>
      <c r="Q15" s="357"/>
    </row>
    <row r="16" spans="2:17" x14ac:dyDescent="0.25">
      <c r="B16" s="355" t="s">
        <v>169</v>
      </c>
      <c r="C16" s="355" t="s">
        <v>36</v>
      </c>
      <c r="D16" s="355" t="s">
        <v>37</v>
      </c>
      <c r="E16" s="355" t="s">
        <v>148</v>
      </c>
      <c r="F16" s="355" t="s">
        <v>232</v>
      </c>
      <c r="G16" s="355"/>
      <c r="H16" s="356" t="s">
        <v>328</v>
      </c>
      <c r="I16" s="355" t="s">
        <v>329</v>
      </c>
      <c r="J16" s="355" t="str">
        <f>CONCATENATE(Tableau2[[#This Row],[Adresse 1]]," - ",Tableau2[[#This Row],[Adresse 2]]," ",Tableau2[[#This Row],[Code Postal]]," ",Tableau2[[#This Row],[Commune]])</f>
        <v>21 avenue de Montcy Notre Dame -  08000 CHARLEVILLE MEZIERES</v>
      </c>
      <c r="K16" s="356" t="s">
        <v>330</v>
      </c>
      <c r="L16" s="355" t="s">
        <v>331</v>
      </c>
      <c r="M16" s="355" t="s">
        <v>18</v>
      </c>
      <c r="N16" s="356">
        <v>8</v>
      </c>
      <c r="O16" s="356">
        <v>0</v>
      </c>
      <c r="P16" s="356">
        <v>5</v>
      </c>
      <c r="Q16" s="357"/>
    </row>
    <row r="17" spans="2:17" x14ac:dyDescent="0.25">
      <c r="B17" s="355" t="s">
        <v>215</v>
      </c>
      <c r="C17" s="355" t="s">
        <v>38</v>
      </c>
      <c r="D17" s="355" t="s">
        <v>38</v>
      </c>
      <c r="E17" s="355" t="s">
        <v>149</v>
      </c>
      <c r="F17" s="355" t="s">
        <v>296</v>
      </c>
      <c r="G17" s="355" t="s">
        <v>297</v>
      </c>
      <c r="H17" s="356">
        <v>68000</v>
      </c>
      <c r="I17" s="355" t="s">
        <v>433</v>
      </c>
      <c r="J17" s="355" t="str">
        <f>CONCATENATE(Tableau2[[#This Row],[Adresse 1]]," - ",Tableau2[[#This Row],[Adresse 2]]," ",Tableau2[[#This Row],[Code Postal]]," ",Tableau2[[#This Row],[Commune]])</f>
        <v>STADE DE L ORANGERIE - 4 ALLEE DE L ORANGERIE 68000 COLMAR</v>
      </c>
      <c r="K17" s="356" t="s">
        <v>434</v>
      </c>
      <c r="L17" s="355" t="s">
        <v>435</v>
      </c>
      <c r="M17" s="355" t="s">
        <v>26</v>
      </c>
      <c r="N17" s="356">
        <v>68</v>
      </c>
      <c r="O17" s="356">
        <v>2</v>
      </c>
      <c r="P17" s="356">
        <v>4</v>
      </c>
      <c r="Q17" s="357"/>
    </row>
    <row r="18" spans="2:17" x14ac:dyDescent="0.25">
      <c r="B18" s="355" t="s">
        <v>39</v>
      </c>
      <c r="C18" s="355" t="s">
        <v>39</v>
      </c>
      <c r="D18" s="355" t="s">
        <v>40</v>
      </c>
      <c r="E18" s="355" t="s">
        <v>150</v>
      </c>
      <c r="F18" s="355" t="s">
        <v>303</v>
      </c>
      <c r="G18" s="355"/>
      <c r="H18" s="356">
        <v>68000</v>
      </c>
      <c r="I18" s="355" t="s">
        <v>433</v>
      </c>
      <c r="J18" s="355" t="str">
        <f>CONCATENATE(Tableau2[[#This Row],[Adresse 1]]," - ",Tableau2[[#This Row],[Adresse 2]]," ",Tableau2[[#This Row],[Code Postal]]," ",Tableau2[[#This Row],[Commune]])</f>
        <v>124 RUE DU LOGELBACH -  68000 COLMAR</v>
      </c>
      <c r="K18" s="356" t="s">
        <v>442</v>
      </c>
      <c r="L18" s="355" t="s">
        <v>443</v>
      </c>
      <c r="M18" s="355" t="s">
        <v>26</v>
      </c>
      <c r="N18" s="356">
        <v>68</v>
      </c>
      <c r="O18" s="356">
        <v>2</v>
      </c>
      <c r="P18" s="356">
        <v>2</v>
      </c>
      <c r="Q18" s="357"/>
    </row>
    <row r="19" spans="2:17" x14ac:dyDescent="0.25">
      <c r="B19" s="355" t="s">
        <v>211</v>
      </c>
      <c r="C19" s="355" t="s">
        <v>41</v>
      </c>
      <c r="D19" s="355" t="s">
        <v>42</v>
      </c>
      <c r="E19" s="355" t="s">
        <v>42</v>
      </c>
      <c r="F19" s="355" t="s">
        <v>291</v>
      </c>
      <c r="G19" s="355"/>
      <c r="H19" s="356">
        <v>55200</v>
      </c>
      <c r="I19" s="355" t="s">
        <v>42</v>
      </c>
      <c r="J19" s="355" t="str">
        <f>CONCATENATE(Tableau2[[#This Row],[Adresse 1]]," - ",Tableau2[[#This Row],[Adresse 2]]," ",Tableau2[[#This Row],[Code Postal]]," ",Tableau2[[#This Row],[Commune]])</f>
        <v>PRIEURE DE BREUIL -  55200 COMMERCY</v>
      </c>
      <c r="K19" s="356" t="s">
        <v>425</v>
      </c>
      <c r="L19" s="355" t="s">
        <v>426</v>
      </c>
      <c r="M19" s="355" t="s">
        <v>23</v>
      </c>
      <c r="N19" s="356">
        <v>55</v>
      </c>
      <c r="O19" s="356">
        <v>2</v>
      </c>
      <c r="P19" s="356">
        <v>3</v>
      </c>
      <c r="Q19" s="357"/>
    </row>
    <row r="20" spans="2:17" x14ac:dyDescent="0.25">
      <c r="B20" s="355" t="s">
        <v>183</v>
      </c>
      <c r="C20" s="355" t="s">
        <v>43</v>
      </c>
      <c r="D20" s="355" t="s">
        <v>44</v>
      </c>
      <c r="E20" s="355" t="s">
        <v>151</v>
      </c>
      <c r="F20" s="355" t="s">
        <v>250</v>
      </c>
      <c r="G20" s="355" t="s">
        <v>251</v>
      </c>
      <c r="H20" s="356">
        <v>57530</v>
      </c>
      <c r="I20" s="355" t="s">
        <v>44</v>
      </c>
      <c r="J20" s="355" t="str">
        <f>CONCATENATE(Tableau2[[#This Row],[Adresse 1]]," - ",Tableau2[[#This Row],[Adresse 2]]," ",Tableau2[[#This Row],[Code Postal]]," ",Tableau2[[#This Row],[Commune]])</f>
        <v>BILLARD-CLUB - 27, RUE DE METZ 57530 COURCELLES SUR NIED</v>
      </c>
      <c r="K20" s="356" t="s">
        <v>362</v>
      </c>
      <c r="L20" s="355" t="s">
        <v>363</v>
      </c>
      <c r="M20" s="355" t="s">
        <v>8</v>
      </c>
      <c r="N20" s="356">
        <v>57</v>
      </c>
      <c r="O20" s="356">
        <v>0</v>
      </c>
      <c r="P20" s="356">
        <v>2</v>
      </c>
      <c r="Q20" s="357"/>
    </row>
    <row r="21" spans="2:17" x14ac:dyDescent="0.25">
      <c r="B21" s="355" t="s">
        <v>210</v>
      </c>
      <c r="C21" s="355" t="s">
        <v>45</v>
      </c>
      <c r="D21" s="355" t="s">
        <v>46</v>
      </c>
      <c r="E21" s="355" t="s">
        <v>46</v>
      </c>
      <c r="F21" s="355" t="s">
        <v>290</v>
      </c>
      <c r="G21" s="355"/>
      <c r="H21" s="356">
        <v>55110</v>
      </c>
      <c r="I21" s="355" t="s">
        <v>422</v>
      </c>
      <c r="J21" s="355" t="str">
        <f>CONCATENATE(Tableau2[[#This Row],[Adresse 1]]," - ",Tableau2[[#This Row],[Adresse 2]]," ",Tableau2[[#This Row],[Code Postal]]," ",Tableau2[[#This Row],[Commune]])</f>
        <v>PLACE DE LA GARE -  55110 DOULCON</v>
      </c>
      <c r="K21" s="356" t="s">
        <v>423</v>
      </c>
      <c r="L21" s="355" t="s">
        <v>424</v>
      </c>
      <c r="M21" s="355" t="s">
        <v>23</v>
      </c>
      <c r="N21" s="356">
        <v>55</v>
      </c>
      <c r="O21" s="356">
        <v>0</v>
      </c>
      <c r="P21" s="356">
        <v>1</v>
      </c>
      <c r="Q21" s="357"/>
    </row>
    <row r="22" spans="2:17" x14ac:dyDescent="0.25">
      <c r="B22" s="355" t="s">
        <v>161</v>
      </c>
      <c r="C22" s="355" t="s">
        <v>47</v>
      </c>
      <c r="D22" s="355" t="s">
        <v>48</v>
      </c>
      <c r="E22" s="355" t="s">
        <v>48</v>
      </c>
      <c r="F22" s="355" t="s">
        <v>221</v>
      </c>
      <c r="G22" s="355"/>
      <c r="H22" s="356">
        <v>67201</v>
      </c>
      <c r="I22" s="355" t="s">
        <v>48</v>
      </c>
      <c r="J22" s="355" t="str">
        <f>CONCATENATE(Tableau2[[#This Row],[Adresse 1]]," - ",Tableau2[[#This Row],[Adresse 2]]," ",Tableau2[[#This Row],[Code Postal]]," ",Tableau2[[#This Row],[Commune]])</f>
        <v>5 RUE DU GENERAL LECLERC -  67201 ECKBOLSHEIM</v>
      </c>
      <c r="K22" s="356" t="s">
        <v>312</v>
      </c>
      <c r="L22" s="355" t="s">
        <v>313</v>
      </c>
      <c r="M22" s="355" t="s">
        <v>26</v>
      </c>
      <c r="N22" s="356">
        <v>67</v>
      </c>
      <c r="O22" s="356">
        <v>2</v>
      </c>
      <c r="P22" s="356">
        <v>4</v>
      </c>
      <c r="Q22" s="357"/>
    </row>
    <row r="23" spans="2:17" x14ac:dyDescent="0.25">
      <c r="B23" s="355" t="s">
        <v>184</v>
      </c>
      <c r="C23" s="355" t="s">
        <v>49</v>
      </c>
      <c r="D23" s="355" t="s">
        <v>50</v>
      </c>
      <c r="E23" s="355" t="s">
        <v>50</v>
      </c>
      <c r="F23" s="355" t="s">
        <v>252</v>
      </c>
      <c r="G23" s="355"/>
      <c r="H23" s="356">
        <v>88510</v>
      </c>
      <c r="I23" s="355" t="s">
        <v>50</v>
      </c>
      <c r="J23" s="355" t="str">
        <f>CONCATENATE(Tableau2[[#This Row],[Adresse 1]]," - ",Tableau2[[#This Row],[Adresse 2]]," ",Tableau2[[#This Row],[Code Postal]]," ",Tableau2[[#This Row],[Commune]])</f>
        <v>5 RUE DE L EGLISE -  88510 ELOYES</v>
      </c>
      <c r="K23" s="356" t="s">
        <v>364</v>
      </c>
      <c r="L23" s="355" t="s">
        <v>365</v>
      </c>
      <c r="M23" s="355" t="s">
        <v>51</v>
      </c>
      <c r="N23" s="356">
        <v>88</v>
      </c>
      <c r="O23" s="356">
        <v>0</v>
      </c>
      <c r="P23" s="356">
        <v>3</v>
      </c>
      <c r="Q23" s="357"/>
    </row>
    <row r="24" spans="2:17" x14ac:dyDescent="0.25">
      <c r="B24" s="355" t="s">
        <v>217</v>
      </c>
      <c r="C24" s="355" t="s">
        <v>52</v>
      </c>
      <c r="D24" s="355" t="s">
        <v>53</v>
      </c>
      <c r="E24" s="355" t="s">
        <v>53</v>
      </c>
      <c r="F24" s="355" t="s">
        <v>300</v>
      </c>
      <c r="G24" s="355" t="s">
        <v>301</v>
      </c>
      <c r="H24" s="356">
        <v>51200</v>
      </c>
      <c r="I24" s="355" t="s">
        <v>53</v>
      </c>
      <c r="J24" s="355" t="str">
        <f>CONCATENATE(Tableau2[[#This Row],[Adresse 1]]," - ",Tableau2[[#This Row],[Adresse 2]]," ",Tableau2[[#This Row],[Code Postal]]," ",Tableau2[[#This Row],[Commune]])</f>
        <v>ESPACE PAUL BERT - 10, AVENUE PAUL BERT 51200 EPERNAY</v>
      </c>
      <c r="K24" s="356" t="s">
        <v>438</v>
      </c>
      <c r="L24" s="355" t="s">
        <v>439</v>
      </c>
      <c r="M24" s="355" t="s">
        <v>18</v>
      </c>
      <c r="N24" s="356">
        <v>51</v>
      </c>
      <c r="O24" s="356">
        <v>1</v>
      </c>
      <c r="P24" s="356">
        <v>4</v>
      </c>
      <c r="Q24" s="357"/>
    </row>
    <row r="25" spans="2:17" x14ac:dyDescent="0.25">
      <c r="B25" s="355" t="s">
        <v>185</v>
      </c>
      <c r="C25" s="355" t="s">
        <v>54</v>
      </c>
      <c r="D25" s="355" t="s">
        <v>55</v>
      </c>
      <c r="E25" s="355" t="s">
        <v>55</v>
      </c>
      <c r="F25" s="355" t="s">
        <v>253</v>
      </c>
      <c r="G25" s="355" t="s">
        <v>254</v>
      </c>
      <c r="H25" s="356">
        <v>88190</v>
      </c>
      <c r="I25" s="355" t="s">
        <v>366</v>
      </c>
      <c r="J25" s="355" t="str">
        <f>CONCATENATE(Tableau2[[#This Row],[Adresse 1]]," - ",Tableau2[[#This Row],[Adresse 2]]," ",Tableau2[[#This Row],[Code Postal]]," ",Tableau2[[#This Row],[Commune]])</f>
        <v>SPINAFOX - 7 rue du Colonel Démange 88190 GOLBEY</v>
      </c>
      <c r="K25" s="356" t="s">
        <v>367</v>
      </c>
      <c r="L25" s="355" t="s">
        <v>368</v>
      </c>
      <c r="M25" s="355" t="s">
        <v>51</v>
      </c>
      <c r="N25" s="356">
        <v>88</v>
      </c>
      <c r="O25" s="356">
        <v>2</v>
      </c>
      <c r="P25" s="356">
        <v>5</v>
      </c>
      <c r="Q25" s="357"/>
    </row>
    <row r="26" spans="2:17" x14ac:dyDescent="0.25">
      <c r="B26" s="355" t="s">
        <v>186</v>
      </c>
      <c r="C26" s="355" t="s">
        <v>56</v>
      </c>
      <c r="D26" s="355" t="s">
        <v>57</v>
      </c>
      <c r="E26" s="355" t="s">
        <v>57</v>
      </c>
      <c r="F26" s="355" t="s">
        <v>234</v>
      </c>
      <c r="G26" s="355" t="s">
        <v>255</v>
      </c>
      <c r="H26" s="356">
        <v>67150</v>
      </c>
      <c r="I26" s="355" t="s">
        <v>57</v>
      </c>
      <c r="J26" s="355" t="str">
        <f>CONCATENATE(Tableau2[[#This Row],[Adresse 1]]," - ",Tableau2[[#This Row],[Adresse 2]]," ",Tableau2[[#This Row],[Code Postal]]," ",Tableau2[[#This Row],[Commune]])</f>
        <v>CENTRE NAUTIQUE - RUE DE LA SUCRERIE 67150 ERSTEIN</v>
      </c>
      <c r="K26" s="356" t="s">
        <v>369</v>
      </c>
      <c r="L26" s="355" t="s">
        <v>370</v>
      </c>
      <c r="M26" s="355" t="s">
        <v>26</v>
      </c>
      <c r="N26" s="356">
        <v>67</v>
      </c>
      <c r="O26" s="356">
        <v>1</v>
      </c>
      <c r="P26" s="356">
        <v>5</v>
      </c>
      <c r="Q26" s="357"/>
    </row>
    <row r="27" spans="2:17" x14ac:dyDescent="0.25">
      <c r="B27" s="355" t="s">
        <v>187</v>
      </c>
      <c r="C27" s="355" t="s">
        <v>58</v>
      </c>
      <c r="D27" s="355" t="s">
        <v>59</v>
      </c>
      <c r="E27" s="355" t="s">
        <v>59</v>
      </c>
      <c r="F27" s="355" t="s">
        <v>256</v>
      </c>
      <c r="G27" s="355" t="s">
        <v>257</v>
      </c>
      <c r="H27" s="356">
        <v>57190</v>
      </c>
      <c r="I27" s="355" t="s">
        <v>59</v>
      </c>
      <c r="J27" s="355" t="str">
        <f>CONCATENATE(Tableau2[[#This Row],[Adresse 1]]," - ",Tableau2[[#This Row],[Adresse 2]]," ",Tableau2[[#This Row],[Code Postal]]," ",Tableau2[[#This Row],[Commune]])</f>
        <v>COMPLEXE DE BETANGE - 16 RUE DE L'ETOILE 57190 FLORANGE</v>
      </c>
      <c r="K27" s="356" t="s">
        <v>371</v>
      </c>
      <c r="L27" s="355" t="s">
        <v>372</v>
      </c>
      <c r="M27" s="355" t="s">
        <v>8</v>
      </c>
      <c r="N27" s="356">
        <v>57</v>
      </c>
      <c r="O27" s="356">
        <v>3</v>
      </c>
      <c r="P27" s="356">
        <v>3</v>
      </c>
      <c r="Q27" s="357"/>
    </row>
    <row r="28" spans="2:17" x14ac:dyDescent="0.25">
      <c r="B28" s="355" t="s">
        <v>188</v>
      </c>
      <c r="C28" s="355" t="s">
        <v>60</v>
      </c>
      <c r="D28" s="355" t="s">
        <v>61</v>
      </c>
      <c r="E28" s="355" t="s">
        <v>61</v>
      </c>
      <c r="F28" s="355" t="s">
        <v>258</v>
      </c>
      <c r="G28" s="355"/>
      <c r="H28" s="356">
        <v>51300</v>
      </c>
      <c r="I28" s="355" t="s">
        <v>61</v>
      </c>
      <c r="J28" s="355" t="str">
        <f>CONCATENATE(Tableau2[[#This Row],[Adresse 1]]," - ",Tableau2[[#This Row],[Adresse 2]]," ",Tableau2[[#This Row],[Code Postal]]," ",Tableau2[[#This Row],[Commune]])</f>
        <v>RUE DU COTON -  51300 FRIGNICOURT</v>
      </c>
      <c r="K28" s="356" t="s">
        <v>373</v>
      </c>
      <c r="L28" s="355" t="s">
        <v>374</v>
      </c>
      <c r="M28" s="355" t="s">
        <v>23</v>
      </c>
      <c r="N28" s="356">
        <v>55</v>
      </c>
      <c r="O28" s="356">
        <v>1</v>
      </c>
      <c r="P28" s="356">
        <v>3</v>
      </c>
      <c r="Q28" s="357"/>
    </row>
    <row r="29" spans="2:17" x14ac:dyDescent="0.25">
      <c r="B29" s="355" t="s">
        <v>189</v>
      </c>
      <c r="C29" s="355" t="s">
        <v>62</v>
      </c>
      <c r="D29" s="355" t="s">
        <v>63</v>
      </c>
      <c r="E29" s="355" t="s">
        <v>63</v>
      </c>
      <c r="F29" s="355" t="s">
        <v>259</v>
      </c>
      <c r="G29" s="355" t="s">
        <v>260</v>
      </c>
      <c r="H29" s="356">
        <v>57175</v>
      </c>
      <c r="I29" s="355" t="s">
        <v>63</v>
      </c>
      <c r="J29" s="355" t="str">
        <f>CONCATENATE(Tableau2[[#This Row],[Adresse 1]]," - ",Tableau2[[#This Row],[Adresse 2]]," ",Tableau2[[#This Row],[Code Postal]]," ",Tableau2[[#This Row],[Commune]])</f>
        <v>ECOLE BLANCHET - PLACE J WIEDENKELLER 57175 GANDRANGE</v>
      </c>
      <c r="K29" s="356" t="s">
        <v>375</v>
      </c>
      <c r="L29" s="355" t="s">
        <v>376</v>
      </c>
      <c r="M29" s="355" t="s">
        <v>8</v>
      </c>
      <c r="N29" s="356">
        <v>57</v>
      </c>
      <c r="O29" s="356">
        <v>0</v>
      </c>
      <c r="P29" s="356">
        <v>2</v>
      </c>
      <c r="Q29" s="357"/>
    </row>
    <row r="30" spans="2:17" x14ac:dyDescent="0.25">
      <c r="B30" s="355" t="s">
        <v>190</v>
      </c>
      <c r="C30" s="355" t="s">
        <v>64</v>
      </c>
      <c r="D30" s="355" t="s">
        <v>65</v>
      </c>
      <c r="E30" s="355" t="s">
        <v>65</v>
      </c>
      <c r="F30" s="355" t="s">
        <v>261</v>
      </c>
      <c r="G30" s="355" t="s">
        <v>262</v>
      </c>
      <c r="H30" s="356">
        <v>88400</v>
      </c>
      <c r="I30" s="355" t="s">
        <v>65</v>
      </c>
      <c r="J30" s="355" t="str">
        <f>CONCATENATE(Tableau2[[#This Row],[Adresse 1]]," - ",Tableau2[[#This Row],[Adresse 2]]," ",Tableau2[[#This Row],[Code Postal]]," ",Tableau2[[#This Row],[Commune]])</f>
        <v>ESPACE TILLEUL - 16 RUE CHARLES DE GAULLE 88400 GERARDMER</v>
      </c>
      <c r="K30" s="356" t="s">
        <v>377</v>
      </c>
      <c r="L30" s="355" t="s">
        <v>378</v>
      </c>
      <c r="M30" s="355" t="s">
        <v>51</v>
      </c>
      <c r="N30" s="356">
        <v>88</v>
      </c>
      <c r="O30" s="356">
        <v>1</v>
      </c>
      <c r="P30" s="356">
        <v>3</v>
      </c>
      <c r="Q30" s="357"/>
    </row>
    <row r="31" spans="2:17" x14ac:dyDescent="0.25">
      <c r="B31" s="355" t="s">
        <v>191</v>
      </c>
      <c r="C31" s="355" t="s">
        <v>66</v>
      </c>
      <c r="D31" s="355" t="s">
        <v>67</v>
      </c>
      <c r="E31" s="355" t="s">
        <v>67</v>
      </c>
      <c r="F31" s="355" t="s">
        <v>263</v>
      </c>
      <c r="G31" s="355"/>
      <c r="H31" s="356">
        <v>51190</v>
      </c>
      <c r="I31" s="355" t="s">
        <v>67</v>
      </c>
      <c r="J31" s="355" t="str">
        <f>CONCATENATE(Tableau2[[#This Row],[Adresse 1]]," - ",Tableau2[[#This Row],[Adresse 2]]," ",Tableau2[[#This Row],[Code Postal]]," ",Tableau2[[#This Row],[Commune]])</f>
        <v>3 RUE DES BUTTES -  51190 GRAUVES</v>
      </c>
      <c r="K31" s="356" t="s">
        <v>379</v>
      </c>
      <c r="L31" s="355" t="s">
        <v>380</v>
      </c>
      <c r="M31" s="355" t="s">
        <v>18</v>
      </c>
      <c r="N31" s="356">
        <v>51</v>
      </c>
      <c r="O31" s="356">
        <v>1</v>
      </c>
      <c r="P31" s="356">
        <v>2</v>
      </c>
      <c r="Q31" s="357"/>
    </row>
    <row r="32" spans="2:17" x14ac:dyDescent="0.25">
      <c r="B32" s="355" t="s">
        <v>192</v>
      </c>
      <c r="C32" s="355" t="s">
        <v>68</v>
      </c>
      <c r="D32" s="355" t="s">
        <v>69</v>
      </c>
      <c r="E32" s="355" t="s">
        <v>69</v>
      </c>
      <c r="F32" s="355" t="s">
        <v>264</v>
      </c>
      <c r="G32" s="355"/>
      <c r="H32" s="356">
        <v>68500</v>
      </c>
      <c r="I32" s="355" t="s">
        <v>69</v>
      </c>
      <c r="J32" s="355" t="str">
        <f>CONCATENATE(Tableau2[[#This Row],[Adresse 1]]," - ",Tableau2[[#This Row],[Adresse 2]]," ",Tableau2[[#This Row],[Code Postal]]," ",Tableau2[[#This Row],[Commune]])</f>
        <v>25 RUE DE LATTRE DE TASSIGNY -  68500 GUEBWILLER</v>
      </c>
      <c r="K32" s="356" t="s">
        <v>381</v>
      </c>
      <c r="L32" s="355" t="s">
        <v>382</v>
      </c>
      <c r="M32" s="355" t="s">
        <v>26</v>
      </c>
      <c r="N32" s="356">
        <v>68</v>
      </c>
      <c r="O32" s="356">
        <v>1</v>
      </c>
      <c r="P32" s="356">
        <v>3</v>
      </c>
      <c r="Q32" s="357"/>
    </row>
    <row r="33" spans="2:17" x14ac:dyDescent="0.25">
      <c r="B33" s="355" t="s">
        <v>216</v>
      </c>
      <c r="C33" s="355" t="s">
        <v>70</v>
      </c>
      <c r="D33" s="355" t="s">
        <v>71</v>
      </c>
      <c r="E33" s="355" t="s">
        <v>71</v>
      </c>
      <c r="F33" s="355" t="s">
        <v>298</v>
      </c>
      <c r="G33" s="355" t="s">
        <v>299</v>
      </c>
      <c r="H33" s="356">
        <v>57300</v>
      </c>
      <c r="I33" s="355" t="s">
        <v>71</v>
      </c>
      <c r="J33" s="355" t="str">
        <f>CONCATENATE(Tableau2[[#This Row],[Adresse 1]]," - ",Tableau2[[#This Row],[Adresse 2]]," ",Tableau2[[#This Row],[Code Postal]]," ",Tableau2[[#This Row],[Commune]])</f>
        <v>PALAIS DES SPORTS - Rue Hoffmann 57300 HAGONDANGE</v>
      </c>
      <c r="K33" s="356" t="s">
        <v>436</v>
      </c>
      <c r="L33" s="355" t="s">
        <v>437</v>
      </c>
      <c r="M33" s="355" t="s">
        <v>8</v>
      </c>
      <c r="N33" s="356">
        <v>57</v>
      </c>
      <c r="O33" s="356">
        <v>1</v>
      </c>
      <c r="P33" s="356">
        <v>4</v>
      </c>
      <c r="Q33" s="357"/>
    </row>
    <row r="34" spans="2:17" x14ac:dyDescent="0.25">
      <c r="B34" s="355" t="s">
        <v>193</v>
      </c>
      <c r="C34" s="355" t="s">
        <v>72</v>
      </c>
      <c r="D34" s="355" t="s">
        <v>73</v>
      </c>
      <c r="E34" s="355" t="s">
        <v>73</v>
      </c>
      <c r="F34" s="355" t="s">
        <v>265</v>
      </c>
      <c r="G34" s="355" t="s">
        <v>266</v>
      </c>
      <c r="H34" s="356">
        <v>67500</v>
      </c>
      <c r="I34" s="355" t="s">
        <v>73</v>
      </c>
      <c r="J34" s="355" t="str">
        <f>CONCATENATE(Tableau2[[#This Row],[Adresse 1]]," - ",Tableau2[[#This Row],[Adresse 2]]," ",Tableau2[[#This Row],[Code Postal]]," ",Tableau2[[#This Row],[Commune]])</f>
        <v>CLUB HOUSE BELLEVUE - 5 ROUTE DE WINTERSHOUSE 67500 HAGUENAU</v>
      </c>
      <c r="K34" s="356" t="s">
        <v>383</v>
      </c>
      <c r="L34" s="355" t="s">
        <v>384</v>
      </c>
      <c r="M34" s="355" t="s">
        <v>26</v>
      </c>
      <c r="N34" s="356">
        <v>67</v>
      </c>
      <c r="O34" s="356">
        <v>2</v>
      </c>
      <c r="P34" s="356">
        <v>3</v>
      </c>
      <c r="Q34" s="357"/>
    </row>
    <row r="35" spans="2:17" x14ac:dyDescent="0.25">
      <c r="B35" s="355" t="s">
        <v>162</v>
      </c>
      <c r="C35" s="355" t="s">
        <v>74</v>
      </c>
      <c r="D35" s="355" t="s">
        <v>75</v>
      </c>
      <c r="E35" s="355" t="s">
        <v>75</v>
      </c>
      <c r="F35" s="355" t="s">
        <v>222</v>
      </c>
      <c r="G35" s="355"/>
      <c r="H35" s="356">
        <v>67800</v>
      </c>
      <c r="I35" s="355" t="s">
        <v>75</v>
      </c>
      <c r="J35" s="355" t="str">
        <f>CONCATENATE(Tableau2[[#This Row],[Adresse 1]]," - ",Tableau2[[#This Row],[Adresse 2]]," ",Tableau2[[#This Row],[Code Postal]]," ",Tableau2[[#This Row],[Commune]])</f>
        <v>4 RUE WOLFF -  67800 HOENHEIM</v>
      </c>
      <c r="K35" s="356" t="s">
        <v>314</v>
      </c>
      <c r="L35" s="355" t="s">
        <v>315</v>
      </c>
      <c r="M35" s="355" t="s">
        <v>26</v>
      </c>
      <c r="N35" s="356">
        <v>67</v>
      </c>
      <c r="O35" s="356">
        <v>0</v>
      </c>
      <c r="P35" s="356">
        <v>2</v>
      </c>
      <c r="Q35" s="357"/>
    </row>
    <row r="36" spans="2:17" x14ac:dyDescent="0.25">
      <c r="B36" s="355" t="s">
        <v>194</v>
      </c>
      <c r="C36" s="355" t="s">
        <v>76</v>
      </c>
      <c r="D36" s="355" t="s">
        <v>77</v>
      </c>
      <c r="E36" s="355" t="s">
        <v>77</v>
      </c>
      <c r="F36" s="355" t="s">
        <v>267</v>
      </c>
      <c r="G36" s="355" t="s">
        <v>268</v>
      </c>
      <c r="H36" s="356">
        <v>54310</v>
      </c>
      <c r="I36" s="355" t="s">
        <v>77</v>
      </c>
      <c r="J36" s="355" t="str">
        <f>CONCATENATE(Tableau2[[#This Row],[Adresse 1]]," - ",Tableau2[[#This Row],[Adresse 2]]," ",Tableau2[[#This Row],[Code Postal]]," ",Tableau2[[#This Row],[Commune]])</f>
        <v>GROUPE JEAN JAURES - 66 RUE PASTEUR 54310 HOMECOURT</v>
      </c>
      <c r="K36" s="356" t="s">
        <v>385</v>
      </c>
      <c r="L36" s="355" t="s">
        <v>386</v>
      </c>
      <c r="M36" s="355" t="s">
        <v>33</v>
      </c>
      <c r="N36" s="356">
        <v>54</v>
      </c>
      <c r="O36" s="356">
        <v>2</v>
      </c>
      <c r="P36" s="356">
        <v>4</v>
      </c>
      <c r="Q36" s="357"/>
    </row>
    <row r="37" spans="2:17" x14ac:dyDescent="0.25">
      <c r="B37" s="355" t="s">
        <v>195</v>
      </c>
      <c r="C37" s="355" t="s">
        <v>78</v>
      </c>
      <c r="D37" s="355" t="s">
        <v>79</v>
      </c>
      <c r="E37" s="355" t="s">
        <v>79</v>
      </c>
      <c r="F37" s="355" t="s">
        <v>269</v>
      </c>
      <c r="G37" s="355"/>
      <c r="H37" s="356">
        <v>57240</v>
      </c>
      <c r="I37" s="355" t="s">
        <v>79</v>
      </c>
      <c r="J37" s="355" t="str">
        <f>CONCATENATE(Tableau2[[#This Row],[Adresse 1]]," - ",Tableau2[[#This Row],[Adresse 2]]," ",Tableau2[[#This Row],[Code Postal]]," ",Tableau2[[#This Row],[Commune]])</f>
        <v>5 RUE ROGER NAUMANN -  57240 KNUTANGE</v>
      </c>
      <c r="K37" s="356" t="s">
        <v>387</v>
      </c>
      <c r="L37" s="355" t="s">
        <v>388</v>
      </c>
      <c r="M37" s="355" t="s">
        <v>8</v>
      </c>
      <c r="N37" s="356">
        <v>57</v>
      </c>
      <c r="O37" s="356">
        <v>1</v>
      </c>
      <c r="P37" s="356">
        <v>3</v>
      </c>
      <c r="Q37" s="357"/>
    </row>
    <row r="38" spans="2:17" x14ac:dyDescent="0.25">
      <c r="B38" s="355" t="s">
        <v>166</v>
      </c>
      <c r="C38" s="355" t="s">
        <v>80</v>
      </c>
      <c r="D38" s="355" t="s">
        <v>81</v>
      </c>
      <c r="E38" s="355" t="s">
        <v>81</v>
      </c>
      <c r="F38" s="355" t="s">
        <v>227</v>
      </c>
      <c r="G38" s="355" t="s">
        <v>228</v>
      </c>
      <c r="H38" s="356">
        <v>54520</v>
      </c>
      <c r="I38" s="355" t="s">
        <v>81</v>
      </c>
      <c r="J38" s="355" t="str">
        <f>CONCATENATE(Tableau2[[#This Row],[Adresse 1]]," - ",Tableau2[[#This Row],[Adresse 2]]," ",Tableau2[[#This Row],[Code Postal]]," ",Tableau2[[#This Row],[Commune]])</f>
        <v>C I L M - 23 RUE DE LA MEUSE 54520 LAXOU</v>
      </c>
      <c r="K38" s="356" t="s">
        <v>322</v>
      </c>
      <c r="L38" s="355" t="s">
        <v>323</v>
      </c>
      <c r="M38" s="355" t="s">
        <v>33</v>
      </c>
      <c r="N38" s="356">
        <v>54</v>
      </c>
      <c r="O38" s="356">
        <v>4</v>
      </c>
      <c r="P38" s="356">
        <v>5</v>
      </c>
      <c r="Q38" s="357"/>
    </row>
    <row r="39" spans="2:17" x14ac:dyDescent="0.25">
      <c r="B39" s="355" t="s">
        <v>196</v>
      </c>
      <c r="C39" s="355" t="s">
        <v>82</v>
      </c>
      <c r="D39" s="355" t="s">
        <v>83</v>
      </c>
      <c r="E39" s="355" t="s">
        <v>83</v>
      </c>
      <c r="F39" s="355" t="s">
        <v>270</v>
      </c>
      <c r="G39" s="355"/>
      <c r="H39" s="356">
        <v>55500</v>
      </c>
      <c r="I39" s="355" t="s">
        <v>389</v>
      </c>
      <c r="J39" s="355" t="str">
        <f>CONCATENATE(Tableau2[[#This Row],[Adresse 1]]," - ",Tableau2[[#This Row],[Adresse 2]]," ",Tableau2[[#This Row],[Code Postal]]," ",Tableau2[[#This Row],[Commune]])</f>
        <v>10 bis rue des hirondelles -  55500 LIGNY EN BARROIS</v>
      </c>
      <c r="K39" s="356" t="s">
        <v>390</v>
      </c>
      <c r="L39" s="355" t="s">
        <v>391</v>
      </c>
      <c r="M39" s="355" t="s">
        <v>23</v>
      </c>
      <c r="N39" s="356">
        <v>55</v>
      </c>
      <c r="O39" s="356">
        <v>1</v>
      </c>
      <c r="P39" s="356">
        <v>3</v>
      </c>
      <c r="Q39" s="357"/>
    </row>
    <row r="40" spans="2:17" x14ac:dyDescent="0.25">
      <c r="B40" s="355" t="s">
        <v>197</v>
      </c>
      <c r="C40" s="355" t="s">
        <v>84</v>
      </c>
      <c r="D40" s="355" t="s">
        <v>85</v>
      </c>
      <c r="E40" s="355" t="s">
        <v>85</v>
      </c>
      <c r="F40" s="355" t="s">
        <v>271</v>
      </c>
      <c r="G40" s="355" t="s">
        <v>272</v>
      </c>
      <c r="H40" s="356">
        <v>67380</v>
      </c>
      <c r="I40" s="355" t="s">
        <v>85</v>
      </c>
      <c r="J40" s="355" t="str">
        <f>CONCATENATE(Tableau2[[#This Row],[Adresse 1]]," - ",Tableau2[[#This Row],[Adresse 2]]," ",Tableau2[[#This Row],[Code Postal]]," ",Tableau2[[#This Row],[Commune]])</f>
        <v>GYMNASE DES VOSGES - 1 RUE DES TULIPES 67380 LINGOLSHEIM</v>
      </c>
      <c r="K40" s="356" t="s">
        <v>392</v>
      </c>
      <c r="L40" s="355" t="s">
        <v>393</v>
      </c>
      <c r="M40" s="355" t="s">
        <v>26</v>
      </c>
      <c r="N40" s="356">
        <v>67</v>
      </c>
      <c r="O40" s="356">
        <v>1</v>
      </c>
      <c r="P40" s="356">
        <v>4</v>
      </c>
      <c r="Q40" s="357"/>
    </row>
    <row r="41" spans="2:17" x14ac:dyDescent="0.25">
      <c r="B41" s="355" t="s">
        <v>163</v>
      </c>
      <c r="C41" s="355" t="s">
        <v>86</v>
      </c>
      <c r="D41" s="355" t="s">
        <v>87</v>
      </c>
      <c r="E41" s="355" t="s">
        <v>87</v>
      </c>
      <c r="F41" s="355" t="s">
        <v>223</v>
      </c>
      <c r="G41" s="355" t="s">
        <v>224</v>
      </c>
      <c r="H41" s="356">
        <v>57000</v>
      </c>
      <c r="I41" s="355" t="s">
        <v>91</v>
      </c>
      <c r="J41" s="355" t="str">
        <f>CONCATENATE(Tableau2[[#This Row],[Adresse 1]]," - ",Tableau2[[#This Row],[Adresse 2]]," ",Tableau2[[#This Row],[Code Postal]]," ",Tableau2[[#This Row],[Commune]])</f>
        <v>CENTRE SOCIO CULTUREL - 44 RUE DES PRELES 57000 METZ</v>
      </c>
      <c r="K41" s="356" t="s">
        <v>316</v>
      </c>
      <c r="L41" s="355" t="s">
        <v>317</v>
      </c>
      <c r="M41" s="355" t="s">
        <v>8</v>
      </c>
      <c r="N41" s="356">
        <v>57</v>
      </c>
      <c r="O41" s="356">
        <v>0</v>
      </c>
      <c r="P41" s="356">
        <v>2</v>
      </c>
      <c r="Q41" s="357"/>
    </row>
    <row r="42" spans="2:17" x14ac:dyDescent="0.25">
      <c r="B42" s="355" t="s">
        <v>198</v>
      </c>
      <c r="C42" s="355" t="s">
        <v>88</v>
      </c>
      <c r="D42" s="355" t="s">
        <v>89</v>
      </c>
      <c r="E42" s="355" t="s">
        <v>152</v>
      </c>
      <c r="F42" s="355" t="s">
        <v>273</v>
      </c>
      <c r="G42" s="355" t="s">
        <v>274</v>
      </c>
      <c r="H42" s="356">
        <v>10350</v>
      </c>
      <c r="I42" s="355" t="s">
        <v>394</v>
      </c>
      <c r="J42" s="355" t="str">
        <f>CONCATENATE(Tableau2[[#This Row],[Adresse 1]]," - ",Tableau2[[#This Row],[Adresse 2]]," ",Tableau2[[#This Row],[Code Postal]]," ",Tableau2[[#This Row],[Commune]])</f>
        <v>SALLE MUNICIPALE - 2 IMPASSE PICARD VALLOT 10350 MARIGNY LE CHATEL</v>
      </c>
      <c r="K42" s="356" t="s">
        <v>395</v>
      </c>
      <c r="L42" s="355" t="s">
        <v>396</v>
      </c>
      <c r="M42" s="355" t="s">
        <v>12</v>
      </c>
      <c r="N42" s="356">
        <v>10</v>
      </c>
      <c r="O42" s="356">
        <v>1</v>
      </c>
      <c r="P42" s="356">
        <v>4</v>
      </c>
      <c r="Q42" s="357"/>
    </row>
    <row r="43" spans="2:17" x14ac:dyDescent="0.25">
      <c r="B43" s="355" t="s">
        <v>199</v>
      </c>
      <c r="C43" s="355" t="s">
        <v>90</v>
      </c>
      <c r="D43" s="355" t="s">
        <v>91</v>
      </c>
      <c r="E43" s="355" t="s">
        <v>91</v>
      </c>
      <c r="F43" s="355" t="s">
        <v>893</v>
      </c>
      <c r="G43" s="355"/>
      <c r="H43" s="356">
        <v>57050</v>
      </c>
      <c r="I43" s="355" t="s">
        <v>91</v>
      </c>
      <c r="J43" s="355" t="str">
        <f>CONCATENATE(Tableau2[[#This Row],[Adresse 1]]," - ",Tableau2[[#This Row],[Adresse 2]]," ",Tableau2[[#This Row],[Code Postal]]," ",Tableau2[[#This Row],[Commune]])</f>
        <v>4 RUE PAUL CHEVREUX -  57050 METZ</v>
      </c>
      <c r="K43" s="356" t="s">
        <v>894</v>
      </c>
      <c r="L43" s="355" t="s">
        <v>397</v>
      </c>
      <c r="M43" s="355" t="s">
        <v>8</v>
      </c>
      <c r="N43" s="356">
        <v>57</v>
      </c>
      <c r="O43" s="356">
        <v>3</v>
      </c>
      <c r="P43" s="356">
        <v>5</v>
      </c>
      <c r="Q43" s="357"/>
    </row>
    <row r="44" spans="2:17" x14ac:dyDescent="0.25">
      <c r="B44" s="355" t="s">
        <v>200</v>
      </c>
      <c r="C44" s="355" t="s">
        <v>92</v>
      </c>
      <c r="D44" s="355" t="s">
        <v>93</v>
      </c>
      <c r="E44" s="355" t="s">
        <v>153</v>
      </c>
      <c r="F44" s="355" t="s">
        <v>275</v>
      </c>
      <c r="G44" s="355" t="s">
        <v>276</v>
      </c>
      <c r="H44" s="356">
        <v>57250</v>
      </c>
      <c r="I44" s="355" t="s">
        <v>398</v>
      </c>
      <c r="J44" s="355" t="str">
        <f>CONCATENATE(Tableau2[[#This Row],[Adresse 1]]," - ",Tableau2[[#This Row],[Adresse 2]]," ",Tableau2[[#This Row],[Code Postal]]," ",Tableau2[[#This Row],[Commune]])</f>
        <v>21 RUE MARECHAL FOCH - Ancienne Mairie 57250 MOYEUVRE GRANDE</v>
      </c>
      <c r="K44" s="356" t="s">
        <v>399</v>
      </c>
      <c r="L44" s="355" t="s">
        <v>400</v>
      </c>
      <c r="M44" s="355" t="s">
        <v>8</v>
      </c>
      <c r="N44" s="356">
        <v>57</v>
      </c>
      <c r="O44" s="356">
        <v>2</v>
      </c>
      <c r="P44" s="356">
        <v>3</v>
      </c>
      <c r="Q44" s="357"/>
    </row>
    <row r="45" spans="2:17" x14ac:dyDescent="0.25">
      <c r="B45" s="355" t="s">
        <v>220</v>
      </c>
      <c r="C45" s="355" t="s">
        <v>95</v>
      </c>
      <c r="D45" s="355" t="s">
        <v>94</v>
      </c>
      <c r="E45" s="355" t="s">
        <v>94</v>
      </c>
      <c r="F45" s="355" t="s">
        <v>302</v>
      </c>
      <c r="G45" s="355"/>
      <c r="H45" s="356">
        <v>68200</v>
      </c>
      <c r="I45" s="355" t="s">
        <v>94</v>
      </c>
      <c r="J45" s="355" t="str">
        <f>CONCATENATE(Tableau2[[#This Row],[Adresse 1]]," - ",Tableau2[[#This Row],[Adresse 2]]," ",Tableau2[[#This Row],[Code Postal]]," ",Tableau2[[#This Row],[Commune]])</f>
        <v>130 RUE DE LA MER ROUGE BATIMENT 103 -  68200 MULHOUSE</v>
      </c>
      <c r="K45" s="356" t="s">
        <v>440</v>
      </c>
      <c r="L45" s="355" t="s">
        <v>441</v>
      </c>
      <c r="M45" s="355" t="s">
        <v>26</v>
      </c>
      <c r="N45" s="356">
        <v>68</v>
      </c>
      <c r="O45" s="356">
        <v>1</v>
      </c>
      <c r="P45" s="356">
        <v>3</v>
      </c>
      <c r="Q45" s="357"/>
    </row>
    <row r="46" spans="2:17" x14ac:dyDescent="0.25">
      <c r="B46" s="355" t="s">
        <v>881</v>
      </c>
      <c r="C46" s="355" t="s">
        <v>882</v>
      </c>
      <c r="D46" s="355" t="s">
        <v>883</v>
      </c>
      <c r="E46" s="355" t="s">
        <v>883</v>
      </c>
      <c r="F46" s="355" t="s">
        <v>884</v>
      </c>
      <c r="G46" s="355" t="s">
        <v>885</v>
      </c>
      <c r="H46" s="356">
        <v>54130</v>
      </c>
      <c r="I46" s="355" t="s">
        <v>886</v>
      </c>
      <c r="J46" s="355" t="str">
        <f>CONCATENATE(Tableau2[[#This Row],[Adresse 1]]," - ",Tableau2[[#This Row],[Adresse 2]]," ",Tableau2[[#This Row],[Code Postal]]," ",Tableau2[[#This Row],[Commune]])</f>
        <v>ESPACE HAUT RIVAGE - RUE EDGARD QUINET 54130 SAINT MAX</v>
      </c>
      <c r="K46" s="356" t="s">
        <v>887</v>
      </c>
      <c r="L46" s="359" t="s">
        <v>888</v>
      </c>
      <c r="M46" s="355" t="s">
        <v>33</v>
      </c>
      <c r="N46" s="356">
        <v>54</v>
      </c>
      <c r="O46" s="356">
        <v>1</v>
      </c>
      <c r="P46" s="356">
        <v>3</v>
      </c>
      <c r="Q46" s="357"/>
    </row>
    <row r="47" spans="2:17" x14ac:dyDescent="0.25">
      <c r="B47" s="355" t="s">
        <v>202</v>
      </c>
      <c r="C47" s="355" t="s">
        <v>96</v>
      </c>
      <c r="D47" s="355" t="s">
        <v>97</v>
      </c>
      <c r="E47" s="355" t="s">
        <v>97</v>
      </c>
      <c r="F47" s="355" t="s">
        <v>279</v>
      </c>
      <c r="G47" s="355"/>
      <c r="H47" s="356">
        <v>68600</v>
      </c>
      <c r="I47" s="355" t="s">
        <v>97</v>
      </c>
      <c r="J47" s="355" t="str">
        <f>CONCATENATE(Tableau2[[#This Row],[Adresse 1]]," - ",Tableau2[[#This Row],[Adresse 2]]," ",Tableau2[[#This Row],[Code Postal]]," ",Tableau2[[#This Row],[Commune]])</f>
        <v>19 CITE SUZONNI -  68600 NEUF BRISACH</v>
      </c>
      <c r="K47" s="356" t="s">
        <v>403</v>
      </c>
      <c r="L47" s="355" t="s">
        <v>404</v>
      </c>
      <c r="M47" s="355" t="s">
        <v>26</v>
      </c>
      <c r="N47" s="356">
        <v>68</v>
      </c>
      <c r="O47" s="356">
        <v>0</v>
      </c>
      <c r="P47" s="356">
        <v>2</v>
      </c>
      <c r="Q47" s="357"/>
    </row>
    <row r="48" spans="2:17" x14ac:dyDescent="0.25">
      <c r="B48" s="355" t="s">
        <v>203</v>
      </c>
      <c r="C48" s="355" t="s">
        <v>98</v>
      </c>
      <c r="D48" s="355" t="s">
        <v>99</v>
      </c>
      <c r="E48" s="355" t="s">
        <v>99</v>
      </c>
      <c r="F48" s="355" t="s">
        <v>280</v>
      </c>
      <c r="G48" s="355" t="s">
        <v>281</v>
      </c>
      <c r="H48" s="356">
        <v>54230</v>
      </c>
      <c r="I48" s="355" t="s">
        <v>99</v>
      </c>
      <c r="J48" s="355" t="str">
        <f>CONCATENATE(Tableau2[[#This Row],[Adresse 1]]," - ",Tableau2[[#This Row],[Adresse 2]]," ",Tableau2[[#This Row],[Code Postal]]," ",Tableau2[[#This Row],[Commune]])</f>
        <v>SALLE DES SOCIETES - IMPASSE ARISTIDE BRIAND 54230 NEUVES MAISONS</v>
      </c>
      <c r="K48" s="356" t="s">
        <v>405</v>
      </c>
      <c r="L48" s="355" t="s">
        <v>406</v>
      </c>
      <c r="M48" s="355" t="s">
        <v>33</v>
      </c>
      <c r="N48" s="356">
        <v>54</v>
      </c>
      <c r="O48" s="356">
        <v>2</v>
      </c>
      <c r="P48" s="356">
        <v>3</v>
      </c>
      <c r="Q48" s="357"/>
    </row>
    <row r="49" spans="2:17" x14ac:dyDescent="0.25">
      <c r="B49" s="355" t="s">
        <v>204</v>
      </c>
      <c r="C49" s="355" t="s">
        <v>100</v>
      </c>
      <c r="D49" s="355" t="s">
        <v>101</v>
      </c>
      <c r="E49" s="355" t="s">
        <v>101</v>
      </c>
      <c r="F49" s="355" t="s">
        <v>282</v>
      </c>
      <c r="G49" s="355"/>
      <c r="H49" s="356">
        <v>10400</v>
      </c>
      <c r="I49" s="355" t="s">
        <v>101</v>
      </c>
      <c r="J49" s="355" t="str">
        <f>CONCATENATE(Tableau2[[#This Row],[Adresse 1]]," - ",Tableau2[[#This Row],[Adresse 2]]," ",Tableau2[[#This Row],[Code Postal]]," ",Tableau2[[#This Row],[Commune]])</f>
        <v>17 AVENUE DES BEAUMONTS -  10400 NOGENT SUR SEINE</v>
      </c>
      <c r="K49" s="356" t="s">
        <v>407</v>
      </c>
      <c r="L49" s="355" t="s">
        <v>408</v>
      </c>
      <c r="M49" s="355" t="s">
        <v>12</v>
      </c>
      <c r="N49" s="356">
        <v>10</v>
      </c>
      <c r="O49" s="356">
        <v>1</v>
      </c>
      <c r="P49" s="356">
        <v>3</v>
      </c>
      <c r="Q49" s="357"/>
    </row>
    <row r="50" spans="2:17" x14ac:dyDescent="0.25">
      <c r="B50" s="355" t="s">
        <v>212</v>
      </c>
      <c r="C50" s="355" t="s">
        <v>102</v>
      </c>
      <c r="D50" s="355" t="s">
        <v>103</v>
      </c>
      <c r="E50" s="355" t="s">
        <v>103</v>
      </c>
      <c r="F50" s="355" t="s">
        <v>292</v>
      </c>
      <c r="G50" s="355"/>
      <c r="H50" s="356">
        <v>57540</v>
      </c>
      <c r="I50" s="355" t="s">
        <v>103</v>
      </c>
      <c r="J50" s="355" t="str">
        <f>CONCATENATE(Tableau2[[#This Row],[Adresse 1]]," - ",Tableau2[[#This Row],[Adresse 2]]," ",Tableau2[[#This Row],[Code Postal]]," ",Tableau2[[#This Row],[Commune]])</f>
        <v>RUE A -  57540 PETITE ROSSELLE</v>
      </c>
      <c r="K50" s="356" t="s">
        <v>427</v>
      </c>
      <c r="L50" s="355" t="s">
        <v>428</v>
      </c>
      <c r="M50" s="355" t="s">
        <v>8</v>
      </c>
      <c r="N50" s="356">
        <v>57</v>
      </c>
      <c r="O50" s="356">
        <v>2</v>
      </c>
      <c r="P50" s="356">
        <v>3</v>
      </c>
      <c r="Q50" s="357"/>
    </row>
    <row r="51" spans="2:17" x14ac:dyDescent="0.25">
      <c r="B51" s="355" t="s">
        <v>205</v>
      </c>
      <c r="C51" s="355" t="s">
        <v>104</v>
      </c>
      <c r="D51" s="355" t="s">
        <v>105</v>
      </c>
      <c r="E51" s="355" t="s">
        <v>105</v>
      </c>
      <c r="F51" s="355" t="s">
        <v>283</v>
      </c>
      <c r="G51" s="355"/>
      <c r="H51" s="356">
        <v>54490</v>
      </c>
      <c r="I51" s="355" t="s">
        <v>105</v>
      </c>
      <c r="J51" s="355" t="str">
        <f>CONCATENATE(Tableau2[[#This Row],[Adresse 1]]," - ",Tableau2[[#This Row],[Adresse 2]]," ",Tableau2[[#This Row],[Code Postal]]," ",Tableau2[[#This Row],[Commune]])</f>
        <v>RUE DU 8 MAI -  54490 PIENNES</v>
      </c>
      <c r="K51" s="356" t="s">
        <v>409</v>
      </c>
      <c r="L51" s="355" t="s">
        <v>410</v>
      </c>
      <c r="M51" s="355" t="s">
        <v>33</v>
      </c>
      <c r="N51" s="356">
        <v>54</v>
      </c>
      <c r="O51" s="356">
        <v>0</v>
      </c>
      <c r="P51" s="356">
        <v>3</v>
      </c>
      <c r="Q51" s="357"/>
    </row>
    <row r="52" spans="2:17" x14ac:dyDescent="0.25">
      <c r="B52" s="355" t="s">
        <v>201</v>
      </c>
      <c r="C52" s="355" t="s">
        <v>106</v>
      </c>
      <c r="D52" s="355" t="s">
        <v>107</v>
      </c>
      <c r="E52" s="355" t="s">
        <v>107</v>
      </c>
      <c r="F52" s="355" t="s">
        <v>277</v>
      </c>
      <c r="G52" s="355" t="s">
        <v>278</v>
      </c>
      <c r="H52" s="356">
        <v>54700</v>
      </c>
      <c r="I52" s="355" t="s">
        <v>107</v>
      </c>
      <c r="J52" s="355" t="str">
        <f>CONCATENATE(Tableau2[[#This Row],[Adresse 1]]," - ",Tableau2[[#This Row],[Adresse 2]]," ",Tableau2[[#This Row],[Code Postal]]," ",Tableau2[[#This Row],[Commune]])</f>
        <v>CENTRE DES SPORTS BERNARD GUY - 10 AVENUE GEORGES GUYNEMER 54700 PONT A MOUSSON</v>
      </c>
      <c r="K52" s="356" t="s">
        <v>401</v>
      </c>
      <c r="L52" s="355" t="s">
        <v>402</v>
      </c>
      <c r="M52" s="355" t="s">
        <v>33</v>
      </c>
      <c r="N52" s="356">
        <v>54</v>
      </c>
      <c r="O52" s="356">
        <v>0</v>
      </c>
      <c r="P52" s="356">
        <v>4</v>
      </c>
      <c r="Q52" s="357"/>
    </row>
    <row r="53" spans="2:17" x14ac:dyDescent="0.25">
      <c r="B53" s="355" t="s">
        <v>168</v>
      </c>
      <c r="C53" s="355" t="s">
        <v>108</v>
      </c>
      <c r="D53" s="355" t="s">
        <v>109</v>
      </c>
      <c r="E53" s="355" t="s">
        <v>109</v>
      </c>
      <c r="F53" s="355" t="s">
        <v>231</v>
      </c>
      <c r="G53" s="355"/>
      <c r="H53" s="356">
        <v>51100</v>
      </c>
      <c r="I53" s="355" t="s">
        <v>109</v>
      </c>
      <c r="J53" s="355" t="str">
        <f>CONCATENATE(Tableau2[[#This Row],[Adresse 1]]," - ",Tableau2[[#This Row],[Adresse 2]]," ",Tableau2[[#This Row],[Code Postal]]," ",Tableau2[[#This Row],[Commune]])</f>
        <v>25 RUE DU JARD -  51100 REIMS</v>
      </c>
      <c r="K53" s="356" t="s">
        <v>326</v>
      </c>
      <c r="L53" s="355" t="s">
        <v>327</v>
      </c>
      <c r="M53" s="355" t="s">
        <v>18</v>
      </c>
      <c r="N53" s="356">
        <v>51</v>
      </c>
      <c r="O53" s="356">
        <v>2</v>
      </c>
      <c r="P53" s="356">
        <v>7</v>
      </c>
      <c r="Q53" s="357"/>
    </row>
    <row r="54" spans="2:17" x14ac:dyDescent="0.25">
      <c r="B54" s="355" t="s">
        <v>218</v>
      </c>
      <c r="C54" s="355" t="s">
        <v>110</v>
      </c>
      <c r="D54" s="355" t="s">
        <v>111</v>
      </c>
      <c r="E54" s="355" t="s">
        <v>111</v>
      </c>
      <c r="F54" s="355" t="s">
        <v>304</v>
      </c>
      <c r="G54" s="355"/>
      <c r="H54" s="356">
        <v>10100</v>
      </c>
      <c r="I54" s="355" t="s">
        <v>444</v>
      </c>
      <c r="J54" s="355" t="str">
        <f>CONCATENATE(Tableau2[[#This Row],[Adresse 1]]," - ",Tableau2[[#This Row],[Adresse 2]]," ",Tableau2[[#This Row],[Code Postal]]," ",Tableau2[[#This Row],[Commune]])</f>
        <v>40, centre commercial ROBESPIERRE -  10100 ROMILLY SUR SEINE</v>
      </c>
      <c r="K54" s="356" t="s">
        <v>445</v>
      </c>
      <c r="L54" s="355" t="s">
        <v>446</v>
      </c>
      <c r="M54" s="355" t="s">
        <v>12</v>
      </c>
      <c r="N54" s="356">
        <v>10</v>
      </c>
      <c r="O54" s="356">
        <v>0</v>
      </c>
      <c r="P54" s="356">
        <v>3</v>
      </c>
      <c r="Q54" s="357"/>
    </row>
    <row r="55" spans="2:17" x14ac:dyDescent="0.25">
      <c r="B55" s="355" t="s">
        <v>214</v>
      </c>
      <c r="C55" s="355" t="s">
        <v>112</v>
      </c>
      <c r="D55" s="355" t="s">
        <v>113</v>
      </c>
      <c r="E55" s="355" t="s">
        <v>156</v>
      </c>
      <c r="F55" s="355" t="s">
        <v>294</v>
      </c>
      <c r="G55" s="355" t="s">
        <v>295</v>
      </c>
      <c r="H55" s="356">
        <v>57500</v>
      </c>
      <c r="I55" s="355" t="s">
        <v>156</v>
      </c>
      <c r="J55" s="355" t="str">
        <f>CONCATENATE(Tableau2[[#This Row],[Adresse 1]]," - ",Tableau2[[#This Row],[Adresse 2]]," ",Tableau2[[#This Row],[Code Postal]]," ",Tableau2[[#This Row],[Commune]])</f>
        <v>MAISON DES ASSOCIATIONS - 1 RUE DE DUDWEILER 57500 ST AVOLD</v>
      </c>
      <c r="K55" s="356" t="s">
        <v>431</v>
      </c>
      <c r="L55" s="355" t="s">
        <v>432</v>
      </c>
      <c r="M55" s="355" t="s">
        <v>8</v>
      </c>
      <c r="N55" s="356">
        <v>57</v>
      </c>
      <c r="O55" s="356">
        <v>0</v>
      </c>
      <c r="P55" s="356">
        <v>3</v>
      </c>
      <c r="Q55" s="357"/>
    </row>
    <row r="56" spans="2:17" x14ac:dyDescent="0.25">
      <c r="B56" s="355" t="s">
        <v>114</v>
      </c>
      <c r="C56" s="355" t="s">
        <v>114</v>
      </c>
      <c r="D56" s="355" t="s">
        <v>115</v>
      </c>
      <c r="E56" s="355" t="s">
        <v>157</v>
      </c>
      <c r="F56" s="355" t="s">
        <v>305</v>
      </c>
      <c r="G56" s="355"/>
      <c r="H56" s="356">
        <v>88100</v>
      </c>
      <c r="I56" s="355" t="s">
        <v>449</v>
      </c>
      <c r="J56" s="355" t="str">
        <f>CONCATENATE(Tableau2[[#This Row],[Adresse 1]]," - ",Tableau2[[#This Row],[Adresse 2]]," ",Tableau2[[#This Row],[Code Postal]]," ",Tableau2[[#This Row],[Commune]])</f>
        <v>PALAIS OMNISPORT JOSEPH CLAUDEL -  88100 ST DIE DES VOSGES</v>
      </c>
      <c r="K56" s="356" t="s">
        <v>896</v>
      </c>
      <c r="L56" s="358" t="s">
        <v>895</v>
      </c>
      <c r="M56" s="355" t="s">
        <v>51</v>
      </c>
      <c r="N56" s="356">
        <v>88</v>
      </c>
      <c r="O56" s="356">
        <v>0</v>
      </c>
      <c r="P56" s="356">
        <v>3</v>
      </c>
      <c r="Q56" s="357"/>
    </row>
    <row r="57" spans="2:17" x14ac:dyDescent="0.25">
      <c r="B57" s="355" t="s">
        <v>164</v>
      </c>
      <c r="C57" s="355" t="s">
        <v>116</v>
      </c>
      <c r="D57" s="355" t="s">
        <v>117</v>
      </c>
      <c r="E57" s="355" t="s">
        <v>158</v>
      </c>
      <c r="F57" s="355" t="s">
        <v>225</v>
      </c>
      <c r="G57" s="355"/>
      <c r="H57" s="356">
        <v>52100</v>
      </c>
      <c r="I57" s="355" t="s">
        <v>158</v>
      </c>
      <c r="J57" s="355" t="str">
        <f>CONCATENATE(Tableau2[[#This Row],[Adresse 1]]," - ",Tableau2[[#This Row],[Adresse 2]]," ",Tableau2[[#This Row],[Code Postal]]," ",Tableau2[[#This Row],[Commune]])</f>
        <v>14 BIS RUE DE VERGY -  52100 ST DIZIER</v>
      </c>
      <c r="K57" s="356" t="s">
        <v>318</v>
      </c>
      <c r="L57" s="355" t="s">
        <v>319</v>
      </c>
      <c r="M57" s="355" t="s">
        <v>23</v>
      </c>
      <c r="N57" s="356">
        <v>55</v>
      </c>
      <c r="O57" s="356">
        <v>3</v>
      </c>
      <c r="P57" s="356">
        <v>4</v>
      </c>
      <c r="Q57" s="357"/>
    </row>
    <row r="58" spans="2:17" x14ac:dyDescent="0.25">
      <c r="B58" s="355" t="s">
        <v>208</v>
      </c>
      <c r="C58" s="355" t="s">
        <v>118</v>
      </c>
      <c r="D58" s="355" t="s">
        <v>119</v>
      </c>
      <c r="E58" s="355" t="s">
        <v>154</v>
      </c>
      <c r="F58" s="355" t="s">
        <v>287</v>
      </c>
      <c r="G58" s="355"/>
      <c r="H58" s="356">
        <v>88200</v>
      </c>
      <c r="I58" s="355" t="s">
        <v>415</v>
      </c>
      <c r="J58" s="355" t="str">
        <f>CONCATENATE(Tableau2[[#This Row],[Adresse 1]]," - ",Tableau2[[#This Row],[Adresse 2]]," ",Tableau2[[#This Row],[Code Postal]]," ",Tableau2[[#This Row],[Commune]])</f>
        <v>8 PLACE DE L HOTEL DE VILLE -  88200 ST ETIENNE LES REMIREMONT</v>
      </c>
      <c r="K58" s="356" t="s">
        <v>416</v>
      </c>
      <c r="L58" s="355" t="s">
        <v>417</v>
      </c>
      <c r="M58" s="355" t="s">
        <v>51</v>
      </c>
      <c r="N58" s="356">
        <v>88</v>
      </c>
      <c r="O58" s="356">
        <v>1</v>
      </c>
      <c r="P58" s="356">
        <v>3</v>
      </c>
      <c r="Q58" s="357"/>
    </row>
    <row r="59" spans="2:17" x14ac:dyDescent="0.25">
      <c r="B59" s="355" t="s">
        <v>173</v>
      </c>
      <c r="C59" s="355" t="s">
        <v>120</v>
      </c>
      <c r="D59" s="355" t="s">
        <v>121</v>
      </c>
      <c r="E59" s="355" t="s">
        <v>155</v>
      </c>
      <c r="F59" s="355" t="s">
        <v>237</v>
      </c>
      <c r="G59" s="355" t="s">
        <v>238</v>
      </c>
      <c r="H59" s="356">
        <v>68300</v>
      </c>
      <c r="I59" s="355" t="s">
        <v>155</v>
      </c>
      <c r="J59" s="355" t="str">
        <f>CONCATENATE(Tableau2[[#This Row],[Adresse 1]]," - ",Tableau2[[#This Row],[Adresse 2]]," ",Tableau2[[#This Row],[Code Postal]]," ",Tableau2[[#This Row],[Commune]])</f>
        <v>RUE DE LERTZBACH - FOYER ST CHARLES 68300 ST LOUIS</v>
      </c>
      <c r="K59" s="356" t="s">
        <v>341</v>
      </c>
      <c r="L59" s="355" t="s">
        <v>342</v>
      </c>
      <c r="M59" s="355" t="s">
        <v>26</v>
      </c>
      <c r="N59" s="356">
        <v>68</v>
      </c>
      <c r="O59" s="356">
        <v>0</v>
      </c>
      <c r="P59" s="356">
        <v>2</v>
      </c>
      <c r="Q59" s="357"/>
    </row>
    <row r="60" spans="2:17" x14ac:dyDescent="0.25">
      <c r="B60" s="355" t="s">
        <v>206</v>
      </c>
      <c r="C60" s="355" t="s">
        <v>122</v>
      </c>
      <c r="D60" s="355" t="s">
        <v>123</v>
      </c>
      <c r="E60" s="355" t="s">
        <v>159</v>
      </c>
      <c r="F60" s="355" t="s">
        <v>284</v>
      </c>
      <c r="G60" s="355"/>
      <c r="H60" s="356">
        <v>55300</v>
      </c>
      <c r="I60" s="355" t="s">
        <v>159</v>
      </c>
      <c r="J60" s="355" t="str">
        <f>CONCATENATE(Tableau2[[#This Row],[Adresse 1]]," - ",Tableau2[[#This Row],[Adresse 2]]," ",Tableau2[[#This Row],[Code Postal]]," ",Tableau2[[#This Row],[Commune]])</f>
        <v>1 RUE DU PALAIS DE JUSTICE -  55300 ST MIHIEL</v>
      </c>
      <c r="K60" s="356" t="s">
        <v>411</v>
      </c>
      <c r="L60" s="355" t="s">
        <v>412</v>
      </c>
      <c r="M60" s="355" t="s">
        <v>23</v>
      </c>
      <c r="N60" s="356">
        <v>55</v>
      </c>
      <c r="O60" s="356">
        <v>2</v>
      </c>
      <c r="P60" s="356">
        <v>2</v>
      </c>
      <c r="Q60" s="357"/>
    </row>
    <row r="61" spans="2:17" x14ac:dyDescent="0.25">
      <c r="B61" s="355" t="s">
        <v>213</v>
      </c>
      <c r="C61" s="355" t="s">
        <v>124</v>
      </c>
      <c r="D61" s="355" t="s">
        <v>125</v>
      </c>
      <c r="E61" s="355" t="s">
        <v>125</v>
      </c>
      <c r="F61" s="355" t="s">
        <v>293</v>
      </c>
      <c r="G61" s="355"/>
      <c r="H61" s="356">
        <v>57200</v>
      </c>
      <c r="I61" s="355" t="s">
        <v>125</v>
      </c>
      <c r="J61" s="355" t="str">
        <f>CONCATENATE(Tableau2[[#This Row],[Adresse 1]]," - ",Tableau2[[#This Row],[Adresse 2]]," ",Tableau2[[#This Row],[Code Postal]]," ",Tableau2[[#This Row],[Commune]])</f>
        <v>19 RUE POINCARE -  57200 SARREGUEMINES</v>
      </c>
      <c r="K61" s="356" t="s">
        <v>429</v>
      </c>
      <c r="L61" s="355" t="s">
        <v>430</v>
      </c>
      <c r="M61" s="355" t="s">
        <v>8</v>
      </c>
      <c r="N61" s="356">
        <v>57</v>
      </c>
      <c r="O61" s="356">
        <v>2</v>
      </c>
      <c r="P61" s="356">
        <v>4</v>
      </c>
      <c r="Q61" s="357"/>
    </row>
    <row r="62" spans="2:17" x14ac:dyDescent="0.25">
      <c r="B62" s="355" t="s">
        <v>172</v>
      </c>
      <c r="C62" s="355" t="s">
        <v>126</v>
      </c>
      <c r="D62" s="355" t="s">
        <v>127</v>
      </c>
      <c r="E62" s="355" t="s">
        <v>145</v>
      </c>
      <c r="F62" s="355" t="s">
        <v>236</v>
      </c>
      <c r="G62" s="355"/>
      <c r="H62" s="356">
        <v>67600</v>
      </c>
      <c r="I62" s="355" t="s">
        <v>338</v>
      </c>
      <c r="J62" s="355" t="str">
        <f>CONCATENATE(Tableau2[[#This Row],[Adresse 1]]," - ",Tableau2[[#This Row],[Adresse 2]]," ",Tableau2[[#This Row],[Code Postal]]," ",Tableau2[[#This Row],[Commune]])</f>
        <v>11 ROUTE DE STRASBOURG -  67600 SELESTAT</v>
      </c>
      <c r="K62" s="356" t="s">
        <v>339</v>
      </c>
      <c r="L62" s="355" t="s">
        <v>340</v>
      </c>
      <c r="M62" s="355" t="s">
        <v>26</v>
      </c>
      <c r="N62" s="356">
        <v>67</v>
      </c>
      <c r="O62" s="356">
        <v>1</v>
      </c>
      <c r="P62" s="356">
        <v>3</v>
      </c>
      <c r="Q62" s="357"/>
    </row>
    <row r="63" spans="2:17" x14ac:dyDescent="0.25">
      <c r="B63" s="355" t="s">
        <v>207</v>
      </c>
      <c r="C63" s="355" t="s">
        <v>128</v>
      </c>
      <c r="D63" s="355" t="s">
        <v>129</v>
      </c>
      <c r="E63" s="355" t="s">
        <v>129</v>
      </c>
      <c r="F63" s="355" t="s">
        <v>285</v>
      </c>
      <c r="G63" s="355" t="s">
        <v>286</v>
      </c>
      <c r="H63" s="356">
        <v>51120</v>
      </c>
      <c r="I63" s="355" t="s">
        <v>129</v>
      </c>
      <c r="J63" s="355" t="str">
        <f>CONCATENATE(Tableau2[[#This Row],[Adresse 1]]," - ",Tableau2[[#This Row],[Adresse 2]]," ",Tableau2[[#This Row],[Code Postal]]," ",Tableau2[[#This Row],[Commune]])</f>
        <v>SALLE MAURICE GUYOT - 3 RUE DES LYS 51120 SEZANNE</v>
      </c>
      <c r="K63" s="356" t="s">
        <v>413</v>
      </c>
      <c r="L63" s="355" t="s">
        <v>414</v>
      </c>
      <c r="M63" s="355" t="s">
        <v>18</v>
      </c>
      <c r="N63" s="356">
        <v>51</v>
      </c>
      <c r="O63" s="356">
        <v>0</v>
      </c>
      <c r="P63" s="356">
        <v>4</v>
      </c>
      <c r="Q63" s="357"/>
    </row>
    <row r="64" spans="2:17" x14ac:dyDescent="0.25">
      <c r="B64" s="355" t="s">
        <v>171</v>
      </c>
      <c r="C64" s="355" t="s">
        <v>130</v>
      </c>
      <c r="D64" s="355" t="s">
        <v>131</v>
      </c>
      <c r="E64" s="355" t="s">
        <v>804</v>
      </c>
      <c r="F64" s="355" t="s">
        <v>234</v>
      </c>
      <c r="G64" s="355" t="s">
        <v>235</v>
      </c>
      <c r="H64" s="356">
        <v>67300</v>
      </c>
      <c r="I64" s="355" t="s">
        <v>335</v>
      </c>
      <c r="J64" s="355" t="str">
        <f>CONCATENATE(Tableau2[[#This Row],[Adresse 1]]," - ",Tableau2[[#This Row],[Adresse 2]]," ",Tableau2[[#This Row],[Code Postal]]," ",Tableau2[[#This Row],[Commune]])</f>
        <v>CENTRE NAUTIQUE - RUE DU TURENNE BP 80150 67300 SCHILTIGHEIM</v>
      </c>
      <c r="K64" s="356" t="s">
        <v>336</v>
      </c>
      <c r="L64" s="355" t="s">
        <v>337</v>
      </c>
      <c r="M64" s="355" t="s">
        <v>26</v>
      </c>
      <c r="N64" s="356">
        <v>67</v>
      </c>
      <c r="O64" s="356">
        <v>4</v>
      </c>
      <c r="P64" s="356">
        <v>6</v>
      </c>
      <c r="Q64" s="357"/>
    </row>
    <row r="65" spans="2:17" x14ac:dyDescent="0.25">
      <c r="B65" s="355" t="s">
        <v>165</v>
      </c>
      <c r="C65" s="355" t="s">
        <v>132</v>
      </c>
      <c r="D65" s="355" t="s">
        <v>133</v>
      </c>
      <c r="E65" s="355" t="s">
        <v>133</v>
      </c>
      <c r="F65" s="355" t="s">
        <v>226</v>
      </c>
      <c r="G65" s="355"/>
      <c r="H65" s="356">
        <v>57100</v>
      </c>
      <c r="I65" s="355" t="s">
        <v>133</v>
      </c>
      <c r="J65" s="355" t="str">
        <f>CONCATENATE(Tableau2[[#This Row],[Adresse 1]]," - ",Tableau2[[#This Row],[Adresse 2]]," ",Tableau2[[#This Row],[Code Postal]]," ",Tableau2[[#This Row],[Commune]])</f>
        <v>1 CHEMIN DU LEIDT -  57100 THIONVILLE</v>
      </c>
      <c r="K65" s="356" t="s">
        <v>320</v>
      </c>
      <c r="L65" s="355" t="s">
        <v>321</v>
      </c>
      <c r="M65" s="355" t="s">
        <v>8</v>
      </c>
      <c r="N65" s="356">
        <v>57</v>
      </c>
      <c r="O65" s="356">
        <v>2</v>
      </c>
      <c r="P65" s="356">
        <v>3</v>
      </c>
      <c r="Q65" s="357"/>
    </row>
    <row r="66" spans="2:17" x14ac:dyDescent="0.25">
      <c r="B66" s="355" t="s">
        <v>209</v>
      </c>
      <c r="C66" s="355" t="s">
        <v>134</v>
      </c>
      <c r="D66" s="355" t="s">
        <v>135</v>
      </c>
      <c r="E66" s="355" t="s">
        <v>135</v>
      </c>
      <c r="F66" s="355" t="s">
        <v>288</v>
      </c>
      <c r="G66" s="355"/>
      <c r="H66" s="356">
        <v>54200</v>
      </c>
      <c r="I66" s="355" t="s">
        <v>135</v>
      </c>
      <c r="J66" s="355" t="str">
        <f>CONCATENATE(Tableau2[[#This Row],[Adresse 1]]," - ",Tableau2[[#This Row],[Adresse 2]]," ",Tableau2[[#This Row],[Code Postal]]," ",Tableau2[[#This Row],[Commune]])</f>
        <v>GYMNASE MAITREPIERRE -  54200 TOUL</v>
      </c>
      <c r="K66" s="356" t="s">
        <v>418</v>
      </c>
      <c r="L66" s="355" t="s">
        <v>419</v>
      </c>
      <c r="M66" s="355" t="s">
        <v>33</v>
      </c>
      <c r="N66" s="356">
        <v>54</v>
      </c>
      <c r="O66" s="356">
        <v>1</v>
      </c>
      <c r="P66" s="356">
        <v>3</v>
      </c>
      <c r="Q66" s="357"/>
    </row>
    <row r="67" spans="2:17" x14ac:dyDescent="0.25">
      <c r="B67" s="355" t="s">
        <v>136</v>
      </c>
      <c r="C67" s="355" t="s">
        <v>136</v>
      </c>
      <c r="D67" s="355" t="s">
        <v>137</v>
      </c>
      <c r="E67" s="355" t="s">
        <v>137</v>
      </c>
      <c r="F67" s="355" t="s">
        <v>289</v>
      </c>
      <c r="G67" s="355"/>
      <c r="H67" s="356">
        <v>10000</v>
      </c>
      <c r="I67" s="355" t="s">
        <v>137</v>
      </c>
      <c r="J67" s="355" t="str">
        <f>CONCATENATE(Tableau2[[#This Row],[Adresse 1]]," - ",Tableau2[[#This Row],[Adresse 2]]," ",Tableau2[[#This Row],[Code Postal]]," ",Tableau2[[#This Row],[Commune]])</f>
        <v>75 RUE DU GRAND VEON -  10000 TROYES</v>
      </c>
      <c r="K67" s="356" t="s">
        <v>420</v>
      </c>
      <c r="L67" s="355" t="s">
        <v>421</v>
      </c>
      <c r="M67" s="355" t="s">
        <v>12</v>
      </c>
      <c r="N67" s="356">
        <v>10</v>
      </c>
      <c r="O67" s="356">
        <v>1</v>
      </c>
      <c r="P67" s="356">
        <v>5</v>
      </c>
      <c r="Q67" s="357"/>
    </row>
    <row r="68" spans="2:17" x14ac:dyDescent="0.25">
      <c r="B68" s="355" t="s">
        <v>219</v>
      </c>
      <c r="C68" s="355" t="s">
        <v>138</v>
      </c>
      <c r="D68" s="355" t="s">
        <v>139</v>
      </c>
      <c r="E68" s="355" t="s">
        <v>139</v>
      </c>
      <c r="F68" s="355" t="s">
        <v>450</v>
      </c>
      <c r="G68" s="355"/>
      <c r="H68" s="356">
        <v>55100</v>
      </c>
      <c r="I68" s="355" t="s">
        <v>139</v>
      </c>
      <c r="J68" s="355" t="str">
        <f>CONCATENATE(Tableau2[[#This Row],[Adresse 1]]," - ",Tableau2[[#This Row],[Adresse 2]]," ",Tableau2[[#This Row],[Code Postal]]," ",Tableau2[[#This Row],[Commune]])</f>
        <v>ALLEE DU PRE L'EVEQUE -  55100 VERDUN</v>
      </c>
      <c r="K68" s="356" t="s">
        <v>447</v>
      </c>
      <c r="L68" s="355" t="s">
        <v>448</v>
      </c>
      <c r="M68" s="355" t="s">
        <v>23</v>
      </c>
      <c r="N68" s="356">
        <v>55</v>
      </c>
      <c r="O68" s="356">
        <v>1</v>
      </c>
      <c r="P68" s="356">
        <v>3</v>
      </c>
      <c r="Q68" s="357"/>
    </row>
    <row r="69" spans="2:17" x14ac:dyDescent="0.25">
      <c r="B69" s="354"/>
      <c r="C69" s="354"/>
      <c r="D69" s="354"/>
      <c r="E69" s="354"/>
      <c r="F69" s="354"/>
      <c r="G69" s="354"/>
      <c r="I69" s="354"/>
      <c r="J69" s="354"/>
      <c r="L69" s="354"/>
      <c r="M69" s="354"/>
    </row>
    <row r="70" spans="2:17" x14ac:dyDescent="0.25">
      <c r="B70" s="354"/>
      <c r="C70" s="354"/>
      <c r="D70" s="354"/>
      <c r="E70" s="354"/>
      <c r="F70" s="354"/>
      <c r="G70" s="354"/>
      <c r="I70" s="354"/>
      <c r="J70" s="354"/>
      <c r="L70" s="354"/>
      <c r="M70" s="354"/>
    </row>
    <row r="71" spans="2:17" x14ac:dyDescent="0.25">
      <c r="B71" s="354"/>
      <c r="C71" s="354"/>
      <c r="D71" s="354"/>
      <c r="E71" s="354"/>
      <c r="F71" s="354"/>
      <c r="G71" s="354"/>
      <c r="I71" s="354"/>
      <c r="J71" s="354"/>
      <c r="L71" s="354"/>
      <c r="M71" s="354"/>
    </row>
    <row r="72" spans="2:17" x14ac:dyDescent="0.25">
      <c r="B72" s="354"/>
      <c r="C72" s="354"/>
      <c r="D72" s="354"/>
      <c r="E72" s="354"/>
      <c r="F72" s="354"/>
      <c r="G72" s="354"/>
      <c r="I72" s="354"/>
      <c r="J72" s="354"/>
      <c r="L72" s="354"/>
      <c r="M72" s="354"/>
    </row>
    <row r="73" spans="2:17" x14ac:dyDescent="0.25">
      <c r="B73" s="354"/>
      <c r="C73" s="354"/>
      <c r="D73" s="354"/>
      <c r="E73" s="354"/>
      <c r="F73" s="354"/>
      <c r="G73" s="354"/>
      <c r="I73" s="354"/>
      <c r="J73" s="354"/>
      <c r="L73" s="354"/>
      <c r="M73" s="354"/>
    </row>
    <row r="74" spans="2:17" x14ac:dyDescent="0.25">
      <c r="B74" s="354"/>
      <c r="C74" s="354"/>
      <c r="D74" s="354"/>
      <c r="E74" s="354"/>
      <c r="F74" s="354"/>
      <c r="G74" s="354"/>
      <c r="I74" s="354"/>
      <c r="J74" s="354"/>
      <c r="L74" s="354"/>
      <c r="M74" s="354"/>
    </row>
    <row r="75" spans="2:17" x14ac:dyDescent="0.25">
      <c r="B75" s="354"/>
      <c r="C75" s="354"/>
      <c r="D75" s="354"/>
      <c r="E75" s="354"/>
      <c r="F75" s="354"/>
      <c r="G75" s="354"/>
      <c r="I75" s="354"/>
      <c r="J75" s="354"/>
      <c r="L75" s="354"/>
      <c r="M75" s="354"/>
    </row>
  </sheetData>
  <hyperlinks>
    <hyperlink ref="L46" r:id="rId1"/>
    <hyperlink ref="L10" r:id="rId2"/>
    <hyperlink ref="L56" r:id="rId3"/>
  </hyperlinks>
  <pageMargins left="0.7" right="0.7" top="0.75" bottom="0.75" header="0.3" footer="0.3"/>
  <pageSetup paperSize="9" orientation="portrait"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7" tint="0.59999389629810485"/>
  </sheetPr>
  <dimension ref="B2:H45"/>
  <sheetViews>
    <sheetView showGridLines="0" view="pageBreakPreview" zoomScaleNormal="100" zoomScaleSheetLayoutView="100" workbookViewId="0">
      <selection activeCell="A8" sqref="A8"/>
    </sheetView>
  </sheetViews>
  <sheetFormatPr baseColWidth="10" defaultColWidth="11.5703125" defaultRowHeight="14.25" x14ac:dyDescent="0.25"/>
  <cols>
    <col min="1" max="1" width="1.140625" style="65" customWidth="1"/>
    <col min="2" max="2" width="8.85546875" style="65" customWidth="1"/>
    <col min="3" max="4" width="20.140625" style="65" customWidth="1"/>
    <col min="5" max="7" width="8.28515625" style="65" customWidth="1"/>
    <col min="8" max="8" width="22.42578125" style="65" customWidth="1"/>
    <col min="9" max="16384" width="11.5703125" style="65"/>
  </cols>
  <sheetData>
    <row r="2" spans="2:8" ht="43.15" customHeight="1" x14ac:dyDescent="0.25"/>
    <row r="3" spans="2:8" ht="15" thickBot="1" x14ac:dyDescent="0.3"/>
    <row r="4" spans="2:8" ht="21" thickBot="1" x14ac:dyDescent="0.3">
      <c r="B4" s="374" t="s">
        <v>614</v>
      </c>
      <c r="C4" s="375"/>
      <c r="D4" s="375"/>
      <c r="E4" s="375"/>
      <c r="F4" s="375"/>
      <c r="G4" s="375"/>
      <c r="H4" s="376"/>
    </row>
    <row r="5" spans="2:8" ht="15" thickBot="1" x14ac:dyDescent="0.3"/>
    <row r="6" spans="2:8" ht="30" customHeight="1" thickBot="1" x14ac:dyDescent="0.3">
      <c r="B6" s="392" t="s">
        <v>606</v>
      </c>
      <c r="C6" s="393"/>
      <c r="D6" s="393"/>
      <c r="E6" s="394"/>
      <c r="F6" s="394"/>
      <c r="G6" s="394"/>
      <c r="H6" s="395"/>
    </row>
    <row r="7" spans="2:8" ht="30" customHeight="1" thickBot="1" x14ac:dyDescent="0.3">
      <c r="B7" s="396" t="s">
        <v>612</v>
      </c>
      <c r="C7" s="397"/>
      <c r="D7" s="84"/>
      <c r="E7" s="82" t="s">
        <v>480</v>
      </c>
      <c r="F7" s="84"/>
      <c r="G7" s="82" t="s">
        <v>481</v>
      </c>
      <c r="H7" s="84"/>
    </row>
    <row r="8" spans="2:8" ht="30" customHeight="1" thickBot="1" x14ac:dyDescent="0.3">
      <c r="B8" s="398" t="s">
        <v>611</v>
      </c>
      <c r="C8" s="399"/>
      <c r="D8" s="370"/>
      <c r="E8" s="370"/>
      <c r="F8" s="370"/>
      <c r="G8" s="83" t="s">
        <v>475</v>
      </c>
      <c r="H8" s="85"/>
    </row>
    <row r="9" spans="2:8" ht="15" thickBot="1" x14ac:dyDescent="0.3"/>
    <row r="10" spans="2:8" s="80" customFormat="1" ht="18" customHeight="1" thickBot="1" x14ac:dyDescent="0.3">
      <c r="B10" s="371" t="s">
        <v>613</v>
      </c>
      <c r="C10" s="372"/>
      <c r="D10" s="372"/>
      <c r="E10" s="372"/>
      <c r="F10" s="372"/>
      <c r="G10" s="372"/>
      <c r="H10" s="373"/>
    </row>
    <row r="11" spans="2:8" s="66" customFormat="1" ht="15" customHeight="1" x14ac:dyDescent="0.25">
      <c r="B11" s="107" t="s">
        <v>461</v>
      </c>
      <c r="C11" s="108" t="s">
        <v>465</v>
      </c>
      <c r="D11" s="108" t="s">
        <v>140</v>
      </c>
      <c r="E11" s="108" t="s">
        <v>462</v>
      </c>
      <c r="F11" s="108" t="s">
        <v>482</v>
      </c>
      <c r="G11" s="108" t="s">
        <v>463</v>
      </c>
      <c r="H11" s="109" t="s">
        <v>464</v>
      </c>
    </row>
    <row r="12" spans="2:8" s="66" customFormat="1" ht="15" customHeight="1" x14ac:dyDescent="0.25">
      <c r="B12" s="71">
        <f t="shared" ref="B12:B18" si="0">ROW($A1)</f>
        <v>1</v>
      </c>
      <c r="C12" s="86"/>
      <c r="D12" s="67" t="str">
        <f>IF(C12="","",VLOOKUP(C12,#REF!,2,FALSE))</f>
        <v/>
      </c>
      <c r="E12" s="88"/>
      <c r="F12" s="88"/>
      <c r="G12" s="91"/>
      <c r="H12" s="89"/>
    </row>
    <row r="13" spans="2:8" s="66" customFormat="1" ht="15" customHeight="1" x14ac:dyDescent="0.25">
      <c r="B13" s="71">
        <f t="shared" si="0"/>
        <v>2</v>
      </c>
      <c r="C13" s="86"/>
      <c r="D13" s="67" t="str">
        <f>IF(C13="","",VLOOKUP(C13,#REF!,2,FALSE))</f>
        <v/>
      </c>
      <c r="E13" s="88"/>
      <c r="F13" s="90"/>
      <c r="G13" s="91"/>
      <c r="H13" s="92"/>
    </row>
    <row r="14" spans="2:8" s="66" customFormat="1" ht="15" customHeight="1" x14ac:dyDescent="0.25">
      <c r="B14" s="71">
        <f t="shared" si="0"/>
        <v>3</v>
      </c>
      <c r="C14" s="86"/>
      <c r="D14" s="67" t="str">
        <f>IF(C14="","",VLOOKUP(C14,#REF!,2,FALSE))</f>
        <v/>
      </c>
      <c r="E14" s="88"/>
      <c r="F14" s="88"/>
      <c r="G14" s="91"/>
      <c r="H14" s="89"/>
    </row>
    <row r="15" spans="2:8" s="66" customFormat="1" ht="15" customHeight="1" x14ac:dyDescent="0.25">
      <c r="B15" s="71">
        <f t="shared" si="0"/>
        <v>4</v>
      </c>
      <c r="C15" s="86"/>
      <c r="D15" s="67" t="str">
        <f>IF(C15="","",VLOOKUP(C15,#REF!,2,FALSE))</f>
        <v/>
      </c>
      <c r="E15" s="88"/>
      <c r="F15" s="88"/>
      <c r="G15" s="91"/>
      <c r="H15" s="89"/>
    </row>
    <row r="16" spans="2:8" s="66" customFormat="1" ht="15" customHeight="1" x14ac:dyDescent="0.25">
      <c r="B16" s="71">
        <f t="shared" si="0"/>
        <v>5</v>
      </c>
      <c r="C16" s="86"/>
      <c r="D16" s="67" t="str">
        <f>IF(C16="","",VLOOKUP(C16,#REF!,2,FALSE))</f>
        <v/>
      </c>
      <c r="E16" s="88"/>
      <c r="F16" s="88"/>
      <c r="G16" s="91"/>
      <c r="H16" s="89"/>
    </row>
    <row r="17" spans="2:8" s="66" customFormat="1" ht="15" customHeight="1" x14ac:dyDescent="0.25">
      <c r="B17" s="71">
        <f t="shared" si="0"/>
        <v>6</v>
      </c>
      <c r="C17" s="86"/>
      <c r="D17" s="67" t="str">
        <f>IF(C17="","",VLOOKUP(C17,#REF!,2,FALSE))</f>
        <v/>
      </c>
      <c r="E17" s="88"/>
      <c r="F17" s="88"/>
      <c r="G17" s="91"/>
      <c r="H17" s="89"/>
    </row>
    <row r="18" spans="2:8" s="66" customFormat="1" ht="15" customHeight="1" thickBot="1" x14ac:dyDescent="0.3">
      <c r="B18" s="72">
        <f t="shared" si="0"/>
        <v>7</v>
      </c>
      <c r="C18" s="87"/>
      <c r="D18" s="73" t="str">
        <f>IF(C18="","",VLOOKUP(C18,#REF!,2,FALSE))</f>
        <v/>
      </c>
      <c r="E18" s="93"/>
      <c r="F18" s="93"/>
      <c r="G18" s="116"/>
      <c r="H18" s="94"/>
    </row>
    <row r="19" spans="2:8" ht="15" customHeight="1" thickBot="1" x14ac:dyDescent="0.3"/>
    <row r="20" spans="2:8" ht="18" customHeight="1" thickBot="1" x14ac:dyDescent="0.3">
      <c r="B20" s="371" t="s">
        <v>609</v>
      </c>
      <c r="C20" s="372"/>
      <c r="D20" s="372"/>
      <c r="E20" s="372"/>
      <c r="F20" s="372"/>
      <c r="G20" s="372"/>
      <c r="H20" s="373"/>
    </row>
    <row r="21" spans="2:8" s="66" customFormat="1" ht="15" customHeight="1" thickBot="1" x14ac:dyDescent="0.3">
      <c r="B21" s="76" t="s">
        <v>461</v>
      </c>
      <c r="C21" s="70" t="s">
        <v>465</v>
      </c>
      <c r="D21" s="70" t="s">
        <v>140</v>
      </c>
      <c r="E21" s="70" t="s">
        <v>462</v>
      </c>
      <c r="F21" s="70" t="s">
        <v>482</v>
      </c>
      <c r="G21" s="70" t="s">
        <v>463</v>
      </c>
      <c r="H21" s="77" t="s">
        <v>464</v>
      </c>
    </row>
    <row r="22" spans="2:8" s="66" customFormat="1" ht="15" customHeight="1" x14ac:dyDescent="0.25">
      <c r="B22" s="74">
        <f>ROW($A1)</f>
        <v>1</v>
      </c>
      <c r="C22" s="95"/>
      <c r="D22" s="68" t="str">
        <f>IF(C22="","",VLOOKUP(C22,#REF!,2,FALSE))</f>
        <v/>
      </c>
      <c r="E22" s="98"/>
      <c r="F22" s="98"/>
      <c r="G22" s="117"/>
      <c r="H22" s="99"/>
    </row>
    <row r="23" spans="2:8" s="66" customFormat="1" ht="15" customHeight="1" x14ac:dyDescent="0.25">
      <c r="B23" s="75">
        <f>ROW($A3)</f>
        <v>3</v>
      </c>
      <c r="C23" s="96"/>
      <c r="D23" s="69" t="str">
        <f>IF(C23="","",VLOOKUP(C23,#REF!,2,FALSE))</f>
        <v/>
      </c>
      <c r="E23" s="100"/>
      <c r="F23" s="101"/>
      <c r="G23" s="102"/>
      <c r="H23" s="103"/>
    </row>
    <row r="24" spans="2:8" s="66" customFormat="1" ht="15" customHeight="1" x14ac:dyDescent="0.25">
      <c r="B24" s="74">
        <f>ROW($A4)</f>
        <v>4</v>
      </c>
      <c r="C24" s="95"/>
      <c r="D24" s="68" t="str">
        <f>IF(C24="","",VLOOKUP(C24,#REF!,2,FALSE))</f>
        <v/>
      </c>
      <c r="E24" s="98"/>
      <c r="F24" s="98"/>
      <c r="G24" s="117"/>
      <c r="H24" s="99"/>
    </row>
    <row r="25" spans="2:8" s="66" customFormat="1" ht="15" customHeight="1" thickBot="1" x14ac:dyDescent="0.3">
      <c r="B25" s="78">
        <f>ROW($A5)</f>
        <v>5</v>
      </c>
      <c r="C25" s="97"/>
      <c r="D25" s="79" t="str">
        <f>IF(C25="","",VLOOKUP(C25,#REF!,2,FALSE))</f>
        <v/>
      </c>
      <c r="E25" s="104"/>
      <c r="F25" s="104"/>
      <c r="G25" s="118"/>
      <c r="H25" s="105"/>
    </row>
    <row r="26" spans="2:8" ht="15" customHeight="1" thickBot="1" x14ac:dyDescent="0.3"/>
    <row r="27" spans="2:8" ht="18" customHeight="1" thickBot="1" x14ac:dyDescent="0.3">
      <c r="B27" s="389" t="s">
        <v>610</v>
      </c>
      <c r="C27" s="390"/>
      <c r="D27" s="390"/>
      <c r="E27" s="390"/>
      <c r="F27" s="390"/>
      <c r="G27" s="390"/>
      <c r="H27" s="391"/>
    </row>
    <row r="28" spans="2:8" ht="14.45" customHeight="1" x14ac:dyDescent="0.25">
      <c r="B28" s="377"/>
      <c r="C28" s="378"/>
      <c r="D28" s="378"/>
      <c r="E28" s="378"/>
      <c r="F28" s="378"/>
      <c r="G28" s="378"/>
      <c r="H28" s="379"/>
    </row>
    <row r="29" spans="2:8" ht="14.45" customHeight="1" x14ac:dyDescent="0.25">
      <c r="B29" s="380"/>
      <c r="C29" s="381"/>
      <c r="D29" s="381"/>
      <c r="E29" s="381"/>
      <c r="F29" s="381"/>
      <c r="G29" s="381"/>
      <c r="H29" s="382"/>
    </row>
    <row r="30" spans="2:8" ht="14.45" customHeight="1" x14ac:dyDescent="0.25">
      <c r="B30" s="380"/>
      <c r="C30" s="381"/>
      <c r="D30" s="381"/>
      <c r="E30" s="381"/>
      <c r="F30" s="381"/>
      <c r="G30" s="381"/>
      <c r="H30" s="382"/>
    </row>
    <row r="31" spans="2:8" ht="14.45" customHeight="1" x14ac:dyDescent="0.25">
      <c r="B31" s="380"/>
      <c r="C31" s="381"/>
      <c r="D31" s="381"/>
      <c r="E31" s="381"/>
      <c r="F31" s="381"/>
      <c r="G31" s="381"/>
      <c r="H31" s="382"/>
    </row>
    <row r="32" spans="2:8" ht="14.45" customHeight="1" x14ac:dyDescent="0.25">
      <c r="B32" s="380"/>
      <c r="C32" s="381"/>
      <c r="D32" s="381"/>
      <c r="E32" s="381"/>
      <c r="F32" s="381"/>
      <c r="G32" s="381"/>
      <c r="H32" s="382"/>
    </row>
    <row r="33" spans="2:8" ht="14.45" customHeight="1" x14ac:dyDescent="0.25">
      <c r="B33" s="380"/>
      <c r="C33" s="381"/>
      <c r="D33" s="381"/>
      <c r="E33" s="381"/>
      <c r="F33" s="381"/>
      <c r="G33" s="381"/>
      <c r="H33" s="382"/>
    </row>
    <row r="34" spans="2:8" ht="14.45" customHeight="1" x14ac:dyDescent="0.25">
      <c r="B34" s="380"/>
      <c r="C34" s="381"/>
      <c r="D34" s="381"/>
      <c r="E34" s="381"/>
      <c r="F34" s="381"/>
      <c r="G34" s="381"/>
      <c r="H34" s="382"/>
    </row>
    <row r="35" spans="2:8" ht="14.45" customHeight="1" x14ac:dyDescent="0.25">
      <c r="B35" s="380"/>
      <c r="C35" s="381"/>
      <c r="D35" s="381"/>
      <c r="E35" s="381"/>
      <c r="F35" s="381"/>
      <c r="G35" s="381"/>
      <c r="H35" s="382"/>
    </row>
    <row r="36" spans="2:8" ht="14.45" customHeight="1" x14ac:dyDescent="0.25">
      <c r="B36" s="380"/>
      <c r="C36" s="381"/>
      <c r="D36" s="381"/>
      <c r="E36" s="381"/>
      <c r="F36" s="381"/>
      <c r="G36" s="381"/>
      <c r="H36" s="382"/>
    </row>
    <row r="37" spans="2:8" ht="14.45" customHeight="1" x14ac:dyDescent="0.25">
      <c r="B37" s="380"/>
      <c r="C37" s="381"/>
      <c r="D37" s="381"/>
      <c r="E37" s="381"/>
      <c r="F37" s="381"/>
      <c r="G37" s="381"/>
      <c r="H37" s="382"/>
    </row>
    <row r="38" spans="2:8" ht="14.45" customHeight="1" x14ac:dyDescent="0.25">
      <c r="B38" s="380"/>
      <c r="C38" s="381"/>
      <c r="D38" s="381"/>
      <c r="E38" s="381"/>
      <c r="F38" s="381"/>
      <c r="G38" s="381"/>
      <c r="H38" s="382"/>
    </row>
    <row r="39" spans="2:8" ht="14.45" customHeight="1" x14ac:dyDescent="0.25">
      <c r="B39" s="380"/>
      <c r="C39" s="381"/>
      <c r="D39" s="381"/>
      <c r="E39" s="381"/>
      <c r="F39" s="381"/>
      <c r="G39" s="381"/>
      <c r="H39" s="382"/>
    </row>
    <row r="40" spans="2:8" ht="14.45" customHeight="1" x14ac:dyDescent="0.25">
      <c r="B40" s="380"/>
      <c r="C40" s="381"/>
      <c r="D40" s="381"/>
      <c r="E40" s="381"/>
      <c r="F40" s="381"/>
      <c r="G40" s="381"/>
      <c r="H40" s="382"/>
    </row>
    <row r="41" spans="2:8" ht="14.45" customHeight="1" x14ac:dyDescent="0.25">
      <c r="B41" s="380"/>
      <c r="C41" s="381"/>
      <c r="D41" s="381"/>
      <c r="E41" s="381"/>
      <c r="F41" s="381"/>
      <c r="G41" s="381"/>
      <c r="H41" s="382"/>
    </row>
    <row r="42" spans="2:8" ht="14.45" customHeight="1" x14ac:dyDescent="0.25">
      <c r="B42" s="380"/>
      <c r="C42" s="381"/>
      <c r="D42" s="381"/>
      <c r="E42" s="381"/>
      <c r="F42" s="381"/>
      <c r="G42" s="381"/>
      <c r="H42" s="382"/>
    </row>
    <row r="43" spans="2:8" ht="14.45" customHeight="1" x14ac:dyDescent="0.25">
      <c r="B43" s="380"/>
      <c r="C43" s="381"/>
      <c r="D43" s="381"/>
      <c r="E43" s="381"/>
      <c r="F43" s="381"/>
      <c r="G43" s="381"/>
      <c r="H43" s="382"/>
    </row>
    <row r="44" spans="2:8" ht="14.45" customHeight="1" thickBot="1" x14ac:dyDescent="0.3">
      <c r="B44" s="383"/>
      <c r="C44" s="384"/>
      <c r="D44" s="384"/>
      <c r="E44" s="384"/>
      <c r="F44" s="384"/>
      <c r="G44" s="384"/>
      <c r="H44" s="385"/>
    </row>
    <row r="45" spans="2:8" ht="18" customHeight="1" thickBot="1" x14ac:dyDescent="0.3">
      <c r="B45" s="386" t="s">
        <v>615</v>
      </c>
      <c r="C45" s="387"/>
      <c r="D45" s="388"/>
      <c r="E45" s="388"/>
      <c r="F45" s="388"/>
      <c r="G45" s="81" t="s">
        <v>580</v>
      </c>
      <c r="H45" s="106"/>
    </row>
  </sheetData>
  <sheetProtection sheet="1" objects="1" scenarios="1" selectLockedCells="1"/>
  <mergeCells count="12">
    <mergeCell ref="D8:F8"/>
    <mergeCell ref="B10:H10"/>
    <mergeCell ref="B4:H4"/>
    <mergeCell ref="B28:H44"/>
    <mergeCell ref="B45:C45"/>
    <mergeCell ref="D45:F45"/>
    <mergeCell ref="B20:H20"/>
    <mergeCell ref="B27:H27"/>
    <mergeCell ref="B6:D6"/>
    <mergeCell ref="E6:H6"/>
    <mergeCell ref="B7:C7"/>
    <mergeCell ref="B8:C8"/>
  </mergeCells>
  <dataValidations count="2">
    <dataValidation type="list" allowBlank="1" showInputMessage="1" showErrorMessage="1" sqref="C12:C18 C22:C25">
      <formula1>#REF!</formula1>
    </dataValidation>
    <dataValidation type="list" allowBlank="1" showInputMessage="1" showErrorMessage="1" sqref="E6 H7 D7 F7">
      <formula1>#REF!</formula1>
    </dataValidation>
  </dataValidations>
  <printOptions horizontalCentered="1"/>
  <pageMargins left="0.31496062992125984" right="0.31496062992125984" top="0.35433070866141736" bottom="0.35433070866141736" header="0.31496062992125984" footer="0.31496062992125984"/>
  <pageSetup paperSize="9" orientation="portrait" horizontalDpi="4294967293" verticalDpi="3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'Données Clubs'!$C$5:$C$68</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F110"/>
  <sheetViews>
    <sheetView view="pageBreakPreview" zoomScale="120" zoomScaleNormal="100" zoomScaleSheetLayoutView="120" workbookViewId="0">
      <selection activeCell="A8" sqref="A8"/>
    </sheetView>
  </sheetViews>
  <sheetFormatPr baseColWidth="10" defaultRowHeight="15" x14ac:dyDescent="0.25"/>
  <cols>
    <col min="1" max="6" width="14.42578125" customWidth="1"/>
  </cols>
  <sheetData>
    <row r="1" spans="1:6" ht="26.25" x14ac:dyDescent="0.4">
      <c r="A1" s="406" t="s">
        <v>619</v>
      </c>
      <c r="B1" s="406"/>
      <c r="C1" s="406"/>
      <c r="D1" s="406"/>
      <c r="E1" s="406"/>
      <c r="F1" s="406"/>
    </row>
    <row r="2" spans="1:6" s="7" customFormat="1" ht="13.9" customHeight="1" x14ac:dyDescent="0.4">
      <c r="A2" s="43"/>
      <c r="B2" s="43"/>
      <c r="C2" s="43"/>
      <c r="D2" s="43"/>
      <c r="E2" s="43"/>
      <c r="F2" s="43"/>
    </row>
    <row r="3" spans="1:6" ht="18.75" thickBot="1" x14ac:dyDescent="0.3">
      <c r="A3" s="20" t="s">
        <v>559</v>
      </c>
    </row>
    <row r="4" spans="1:6" x14ac:dyDescent="0.25">
      <c r="A4" s="400" t="s">
        <v>489</v>
      </c>
      <c r="B4" s="10" t="s">
        <v>490</v>
      </c>
      <c r="C4" s="400" t="s">
        <v>492</v>
      </c>
      <c r="D4" s="400" t="s">
        <v>493</v>
      </c>
      <c r="E4" s="4"/>
    </row>
    <row r="5" spans="1:6" ht="15.75" thickBot="1" x14ac:dyDescent="0.3">
      <c r="A5" s="401"/>
      <c r="B5" s="11" t="s">
        <v>491</v>
      </c>
      <c r="C5" s="401"/>
      <c r="D5" s="401"/>
    </row>
    <row r="6" spans="1:6" ht="15.75" thickBot="1" x14ac:dyDescent="0.3">
      <c r="A6" s="13">
        <v>1</v>
      </c>
      <c r="B6" s="14" t="s">
        <v>476</v>
      </c>
      <c r="C6" s="15" t="s">
        <v>521</v>
      </c>
      <c r="D6" s="14" t="s">
        <v>522</v>
      </c>
    </row>
    <row r="7" spans="1:6" ht="15.75" thickBot="1" x14ac:dyDescent="0.3">
      <c r="A7" s="25">
        <v>2</v>
      </c>
      <c r="B7" s="35" t="s">
        <v>494</v>
      </c>
      <c r="C7" s="36" t="s">
        <v>523</v>
      </c>
      <c r="D7" s="35" t="s">
        <v>525</v>
      </c>
    </row>
    <row r="8" spans="1:6" ht="15.75" thickBot="1" x14ac:dyDescent="0.3">
      <c r="A8" s="16">
        <v>3</v>
      </c>
      <c r="B8" s="38" t="s">
        <v>495</v>
      </c>
      <c r="C8" s="18" t="s">
        <v>524</v>
      </c>
      <c r="D8" s="38" t="s">
        <v>496</v>
      </c>
    </row>
    <row r="9" spans="1:6" ht="15.75" thickBot="1" x14ac:dyDescent="0.3">
      <c r="A9" s="403" t="s">
        <v>497</v>
      </c>
      <c r="B9" s="404"/>
      <c r="C9" s="404"/>
      <c r="D9" s="405"/>
    </row>
    <row r="10" spans="1:6" ht="15.75" thickBot="1" x14ac:dyDescent="0.3">
      <c r="A10" s="13">
        <v>4</v>
      </c>
      <c r="B10" s="14" t="s">
        <v>498</v>
      </c>
      <c r="C10" s="15" t="s">
        <v>529</v>
      </c>
      <c r="D10" s="14" t="s">
        <v>522</v>
      </c>
    </row>
    <row r="11" spans="1:6" ht="15.75" thickBot="1" x14ac:dyDescent="0.3">
      <c r="A11" s="25">
        <v>5</v>
      </c>
      <c r="B11" s="35" t="s">
        <v>499</v>
      </c>
      <c r="C11" s="36" t="s">
        <v>526</v>
      </c>
      <c r="D11" s="35" t="s">
        <v>527</v>
      </c>
    </row>
    <row r="12" spans="1:6" ht="15.75" thickBot="1" x14ac:dyDescent="0.3">
      <c r="A12" s="13">
        <v>6</v>
      </c>
      <c r="B12" s="30" t="s">
        <v>500</v>
      </c>
      <c r="C12" s="15" t="s">
        <v>528</v>
      </c>
      <c r="D12" s="30" t="s">
        <v>501</v>
      </c>
    </row>
    <row r="14" spans="1:6" ht="18.75" thickBot="1" x14ac:dyDescent="0.3">
      <c r="A14" s="19" t="s">
        <v>505</v>
      </c>
    </row>
    <row r="15" spans="1:6" x14ac:dyDescent="0.25">
      <c r="A15" s="400" t="s">
        <v>489</v>
      </c>
      <c r="B15" s="10" t="s">
        <v>490</v>
      </c>
      <c r="C15" s="400" t="s">
        <v>492</v>
      </c>
      <c r="D15" s="400" t="s">
        <v>502</v>
      </c>
    </row>
    <row r="16" spans="1:6" ht="15.75" thickBot="1" x14ac:dyDescent="0.3">
      <c r="A16" s="401"/>
      <c r="B16" s="11" t="s">
        <v>491</v>
      </c>
      <c r="C16" s="401"/>
      <c r="D16" s="401"/>
    </row>
    <row r="17" spans="1:4" ht="15.75" thickBot="1" x14ac:dyDescent="0.3">
      <c r="A17" s="13">
        <v>1</v>
      </c>
      <c r="B17" s="14" t="s">
        <v>486</v>
      </c>
      <c r="C17" s="15" t="s">
        <v>521</v>
      </c>
      <c r="D17" s="15" t="s">
        <v>532</v>
      </c>
    </row>
    <row r="18" spans="1:4" ht="15" customHeight="1" thickBot="1" x14ac:dyDescent="0.3">
      <c r="A18" s="25">
        <v>2</v>
      </c>
      <c r="B18" s="35" t="s">
        <v>503</v>
      </c>
      <c r="C18" s="37" t="s">
        <v>530</v>
      </c>
      <c r="D18" s="37" t="s">
        <v>531</v>
      </c>
    </row>
    <row r="19" spans="1:4" ht="15.75" thickBot="1" x14ac:dyDescent="0.3">
      <c r="A19" s="13">
        <v>3</v>
      </c>
      <c r="B19" s="14" t="s">
        <v>498</v>
      </c>
      <c r="C19" s="15" t="s">
        <v>519</v>
      </c>
      <c r="D19" s="15" t="s">
        <v>520</v>
      </c>
    </row>
    <row r="20" spans="1:4" ht="15.75" thickBot="1" x14ac:dyDescent="0.3">
      <c r="A20" s="403" t="s">
        <v>497</v>
      </c>
      <c r="B20" s="404"/>
      <c r="C20" s="404"/>
      <c r="D20" s="405"/>
    </row>
    <row r="21" spans="1:4" ht="15.75" thickBot="1" x14ac:dyDescent="0.3">
      <c r="A21" s="13">
        <v>4</v>
      </c>
      <c r="B21" s="14" t="s">
        <v>504</v>
      </c>
      <c r="C21" s="15" t="s">
        <v>533</v>
      </c>
      <c r="D21" s="15" t="s">
        <v>534</v>
      </c>
    </row>
    <row r="22" spans="1:4" ht="17.25" x14ac:dyDescent="0.25">
      <c r="A22" s="42" t="s">
        <v>550</v>
      </c>
      <c r="B22" s="40"/>
      <c r="C22" s="41"/>
      <c r="D22" s="41"/>
    </row>
    <row r="24" spans="1:4" ht="18" x14ac:dyDescent="0.25">
      <c r="A24" s="19" t="s">
        <v>548</v>
      </c>
    </row>
    <row r="25" spans="1:4" ht="15.75" thickBot="1" x14ac:dyDescent="0.3">
      <c r="A25" s="21" t="s">
        <v>511</v>
      </c>
    </row>
    <row r="26" spans="1:4" x14ac:dyDescent="0.25">
      <c r="A26" s="400" t="s">
        <v>489</v>
      </c>
      <c r="B26" s="10" t="s">
        <v>490</v>
      </c>
      <c r="C26" s="400" t="s">
        <v>492</v>
      </c>
      <c r="D26" s="33" t="s">
        <v>512</v>
      </c>
    </row>
    <row r="27" spans="1:4" ht="15.75" thickBot="1" x14ac:dyDescent="0.3">
      <c r="A27" s="401"/>
      <c r="B27" s="11" t="s">
        <v>491</v>
      </c>
      <c r="C27" s="401"/>
      <c r="D27" s="34" t="s">
        <v>513</v>
      </c>
    </row>
    <row r="28" spans="1:4" ht="15.75" thickBot="1" x14ac:dyDescent="0.3">
      <c r="A28" s="13">
        <v>1</v>
      </c>
      <c r="B28" s="14" t="s">
        <v>486</v>
      </c>
      <c r="C28" s="15" t="s">
        <v>521</v>
      </c>
      <c r="D28" s="15" t="s">
        <v>532</v>
      </c>
    </row>
    <row r="29" spans="1:4" ht="15" customHeight="1" thickBot="1" x14ac:dyDescent="0.3">
      <c r="A29" s="25">
        <v>2</v>
      </c>
      <c r="B29" s="35" t="s">
        <v>503</v>
      </c>
      <c r="C29" s="37" t="s">
        <v>530</v>
      </c>
      <c r="D29" s="37" t="s">
        <v>531</v>
      </c>
    </row>
    <row r="30" spans="1:4" ht="15.75" thickBot="1" x14ac:dyDescent="0.3">
      <c r="A30" s="13" t="s">
        <v>549</v>
      </c>
      <c r="B30" s="14" t="s">
        <v>498</v>
      </c>
      <c r="C30" s="15" t="s">
        <v>519</v>
      </c>
      <c r="D30" s="15" t="s">
        <v>520</v>
      </c>
    </row>
    <row r="31" spans="1:4" ht="15.75" thickBot="1" x14ac:dyDescent="0.3">
      <c r="A31" s="403" t="s">
        <v>497</v>
      </c>
      <c r="B31" s="404"/>
      <c r="C31" s="404"/>
      <c r="D31" s="405"/>
    </row>
    <row r="32" spans="1:4" ht="15.75" thickBot="1" x14ac:dyDescent="0.3">
      <c r="A32" s="13">
        <v>4</v>
      </c>
      <c r="B32" s="14" t="s">
        <v>504</v>
      </c>
      <c r="C32" s="15" t="s">
        <v>533</v>
      </c>
      <c r="D32" s="15" t="s">
        <v>534</v>
      </c>
    </row>
    <row r="33" spans="1:5" ht="17.25" x14ac:dyDescent="0.25">
      <c r="A33" s="42" t="s">
        <v>550</v>
      </c>
      <c r="B33" s="40"/>
      <c r="C33" s="41"/>
      <c r="D33" s="41"/>
    </row>
    <row r="35" spans="1:5" ht="18.75" thickBot="1" x14ac:dyDescent="0.3">
      <c r="A35" s="20" t="s">
        <v>506</v>
      </c>
    </row>
    <row r="36" spans="1:5" x14ac:dyDescent="0.25">
      <c r="A36" s="400" t="s">
        <v>489</v>
      </c>
      <c r="B36" s="10" t="s">
        <v>490</v>
      </c>
      <c r="C36" s="400" t="s">
        <v>492</v>
      </c>
      <c r="D36" s="400" t="s">
        <v>502</v>
      </c>
      <c r="E36" s="400" t="s">
        <v>493</v>
      </c>
    </row>
    <row r="37" spans="1:5" ht="15.75" thickBot="1" x14ac:dyDescent="0.3">
      <c r="A37" s="401"/>
      <c r="B37" s="11" t="s">
        <v>491</v>
      </c>
      <c r="C37" s="401"/>
      <c r="D37" s="401"/>
      <c r="E37" s="401"/>
    </row>
    <row r="38" spans="1:5" ht="15.75" thickBot="1" x14ac:dyDescent="0.3">
      <c r="A38" s="13">
        <v>1</v>
      </c>
      <c r="B38" s="14" t="s">
        <v>486</v>
      </c>
      <c r="C38" s="14" t="s">
        <v>535</v>
      </c>
      <c r="D38" s="14" t="s">
        <v>536</v>
      </c>
      <c r="E38" s="14" t="s">
        <v>522</v>
      </c>
    </row>
    <row r="39" spans="1:5" ht="15.75" thickBot="1" x14ac:dyDescent="0.3">
      <c r="A39" s="13">
        <v>2</v>
      </c>
      <c r="B39" s="14" t="s">
        <v>503</v>
      </c>
      <c r="C39" s="14" t="s">
        <v>537</v>
      </c>
      <c r="D39" s="14" t="s">
        <v>521</v>
      </c>
      <c r="E39" s="14" t="s">
        <v>543</v>
      </c>
    </row>
    <row r="40" spans="1:5" ht="15.75" thickBot="1" x14ac:dyDescent="0.3">
      <c r="A40" s="13">
        <v>3</v>
      </c>
      <c r="B40" s="14" t="s">
        <v>507</v>
      </c>
      <c r="C40" s="15" t="s">
        <v>538</v>
      </c>
      <c r="D40" s="15" t="s">
        <v>532</v>
      </c>
      <c r="E40" s="14" t="s">
        <v>544</v>
      </c>
    </row>
    <row r="41" spans="1:5" ht="15.75" thickBot="1" x14ac:dyDescent="0.3">
      <c r="A41" s="13">
        <v>4</v>
      </c>
      <c r="B41" s="14" t="s">
        <v>508</v>
      </c>
      <c r="C41" s="15" t="s">
        <v>534</v>
      </c>
      <c r="D41" s="14" t="s">
        <v>533</v>
      </c>
      <c r="E41" s="14" t="s">
        <v>545</v>
      </c>
    </row>
    <row r="42" spans="1:5" ht="15.75" thickBot="1" x14ac:dyDescent="0.3">
      <c r="A42" s="13">
        <v>5</v>
      </c>
      <c r="B42" s="14" t="s">
        <v>509</v>
      </c>
      <c r="C42" s="14" t="s">
        <v>539</v>
      </c>
      <c r="D42" s="14" t="s">
        <v>540</v>
      </c>
      <c r="E42" s="14" t="s">
        <v>546</v>
      </c>
    </row>
    <row r="44" spans="1:5" ht="18" x14ac:dyDescent="0.25">
      <c r="A44" s="20" t="s">
        <v>510</v>
      </c>
    </row>
    <row r="45" spans="1:5" ht="15.75" thickBot="1" x14ac:dyDescent="0.3">
      <c r="A45" s="21" t="s">
        <v>511</v>
      </c>
    </row>
    <row r="46" spans="1:5" ht="15.75" thickBot="1" x14ac:dyDescent="0.3">
      <c r="A46" s="402" t="s">
        <v>489</v>
      </c>
      <c r="B46" s="10" t="s">
        <v>490</v>
      </c>
      <c r="C46" s="402" t="s">
        <v>492</v>
      </c>
      <c r="D46" s="33" t="s">
        <v>512</v>
      </c>
      <c r="E46" s="402" t="s">
        <v>493</v>
      </c>
    </row>
    <row r="47" spans="1:5" ht="15.75" thickBot="1" x14ac:dyDescent="0.3">
      <c r="A47" s="402"/>
      <c r="B47" s="11" t="s">
        <v>491</v>
      </c>
      <c r="C47" s="402"/>
      <c r="D47" s="34" t="s">
        <v>513</v>
      </c>
      <c r="E47" s="402"/>
    </row>
    <row r="48" spans="1:5" ht="13.9" customHeight="1" thickBot="1" x14ac:dyDescent="0.3">
      <c r="A48" s="25">
        <v>1</v>
      </c>
      <c r="B48" s="35" t="s">
        <v>486</v>
      </c>
      <c r="C48" s="35" t="s">
        <v>535</v>
      </c>
      <c r="D48" s="35" t="s">
        <v>536</v>
      </c>
      <c r="E48" s="14" t="s">
        <v>522</v>
      </c>
    </row>
    <row r="49" spans="1:5" ht="15.75" thickBot="1" x14ac:dyDescent="0.3">
      <c r="A49" s="25">
        <v>2</v>
      </c>
      <c r="B49" s="35" t="s">
        <v>503</v>
      </c>
      <c r="C49" s="35" t="s">
        <v>537</v>
      </c>
      <c r="D49" s="35" t="s">
        <v>521</v>
      </c>
      <c r="E49" s="14" t="s">
        <v>543</v>
      </c>
    </row>
    <row r="50" spans="1:5" ht="15.75" thickBot="1" x14ac:dyDescent="0.3">
      <c r="A50" s="25">
        <v>3</v>
      </c>
      <c r="B50" s="35" t="s">
        <v>507</v>
      </c>
      <c r="C50" s="39" t="s">
        <v>538</v>
      </c>
      <c r="D50" s="39" t="s">
        <v>532</v>
      </c>
      <c r="E50" s="14" t="s">
        <v>544</v>
      </c>
    </row>
    <row r="51" spans="1:5" ht="15.75" thickBot="1" x14ac:dyDescent="0.3">
      <c r="A51" s="25">
        <v>4</v>
      </c>
      <c r="B51" s="35" t="s">
        <v>508</v>
      </c>
      <c r="C51" s="39" t="s">
        <v>534</v>
      </c>
      <c r="D51" s="35" t="s">
        <v>533</v>
      </c>
      <c r="E51" s="14" t="s">
        <v>545</v>
      </c>
    </row>
    <row r="52" spans="1:5" ht="15.75" thickBot="1" x14ac:dyDescent="0.3">
      <c r="A52" s="25">
        <v>5</v>
      </c>
      <c r="B52" s="35" t="s">
        <v>509</v>
      </c>
      <c r="C52" s="35" t="s">
        <v>539</v>
      </c>
      <c r="D52" s="35" t="s">
        <v>540</v>
      </c>
      <c r="E52" s="14" t="s">
        <v>546</v>
      </c>
    </row>
    <row r="54" spans="1:5" ht="18.75" thickBot="1" x14ac:dyDescent="0.3">
      <c r="A54" s="20" t="s">
        <v>602</v>
      </c>
    </row>
    <row r="55" spans="1:5" ht="15.75" thickBot="1" x14ac:dyDescent="0.3">
      <c r="A55" s="400" t="s">
        <v>489</v>
      </c>
      <c r="B55" s="10" t="s">
        <v>490</v>
      </c>
      <c r="C55" s="400" t="s">
        <v>492</v>
      </c>
      <c r="D55" s="400" t="s">
        <v>502</v>
      </c>
      <c r="E55" s="402" t="s">
        <v>518</v>
      </c>
    </row>
    <row r="56" spans="1:5" ht="15.75" thickBot="1" x14ac:dyDescent="0.3">
      <c r="A56" s="401"/>
      <c r="B56" s="11" t="s">
        <v>491</v>
      </c>
      <c r="C56" s="401"/>
      <c r="D56" s="401"/>
      <c r="E56" s="402"/>
    </row>
    <row r="57" spans="1:5" ht="15.75" thickBot="1" x14ac:dyDescent="0.3">
      <c r="A57" s="13">
        <v>1</v>
      </c>
      <c r="B57" s="14" t="s">
        <v>486</v>
      </c>
      <c r="C57" s="14" t="s">
        <v>537</v>
      </c>
      <c r="D57" s="27" t="s">
        <v>547</v>
      </c>
      <c r="E57" s="14" t="s">
        <v>521</v>
      </c>
    </row>
    <row r="58" spans="1:5" ht="15.75" thickBot="1" x14ac:dyDescent="0.3">
      <c r="A58" s="13">
        <v>2</v>
      </c>
      <c r="B58" s="14" t="s">
        <v>503</v>
      </c>
      <c r="C58" s="15" t="s">
        <v>541</v>
      </c>
      <c r="D58" s="27" t="s">
        <v>538</v>
      </c>
      <c r="E58" s="15" t="s">
        <v>532</v>
      </c>
    </row>
    <row r="59" spans="1:5" ht="15.75" thickBot="1" x14ac:dyDescent="0.3">
      <c r="A59" s="13">
        <v>3</v>
      </c>
      <c r="B59" s="14" t="s">
        <v>498</v>
      </c>
      <c r="C59" s="14" t="s">
        <v>534</v>
      </c>
      <c r="D59" s="27" t="s">
        <v>533</v>
      </c>
      <c r="E59" s="14" t="s">
        <v>557</v>
      </c>
    </row>
    <row r="60" spans="1:5" ht="15.75" thickBot="1" x14ac:dyDescent="0.3">
      <c r="A60" s="13">
        <v>4</v>
      </c>
      <c r="B60" s="14" t="s">
        <v>499</v>
      </c>
      <c r="C60" s="14" t="s">
        <v>542</v>
      </c>
      <c r="D60" s="27" t="s">
        <v>539</v>
      </c>
      <c r="E60" s="14" t="s">
        <v>540</v>
      </c>
    </row>
    <row r="62" spans="1:5" ht="18" x14ac:dyDescent="0.25">
      <c r="A62" s="20" t="s">
        <v>634</v>
      </c>
    </row>
    <row r="63" spans="1:5" ht="15.75" thickBot="1" x14ac:dyDescent="0.3">
      <c r="A63" s="21" t="s">
        <v>511</v>
      </c>
    </row>
    <row r="64" spans="1:5" ht="15.75" thickBot="1" x14ac:dyDescent="0.3">
      <c r="A64" s="400" t="s">
        <v>489</v>
      </c>
      <c r="B64" s="10" t="s">
        <v>490</v>
      </c>
      <c r="C64" s="400" t="s">
        <v>492</v>
      </c>
      <c r="D64" s="402" t="s">
        <v>502</v>
      </c>
      <c r="E64" s="12" t="s">
        <v>518</v>
      </c>
    </row>
    <row r="65" spans="1:5" ht="15.75" thickBot="1" x14ac:dyDescent="0.3">
      <c r="A65" s="401"/>
      <c r="B65" s="11" t="s">
        <v>491</v>
      </c>
      <c r="C65" s="401"/>
      <c r="D65" s="402"/>
      <c r="E65" s="22" t="s">
        <v>516</v>
      </c>
    </row>
    <row r="66" spans="1:5" ht="15.75" thickBot="1" x14ac:dyDescent="0.3">
      <c r="A66" s="13">
        <v>1</v>
      </c>
      <c r="B66" s="14" t="s">
        <v>486</v>
      </c>
      <c r="C66" s="14" t="s">
        <v>537</v>
      </c>
      <c r="D66" s="27" t="s">
        <v>547</v>
      </c>
      <c r="E66" s="14" t="s">
        <v>521</v>
      </c>
    </row>
    <row r="67" spans="1:5" ht="15.75" thickBot="1" x14ac:dyDescent="0.3">
      <c r="A67" s="13">
        <v>2</v>
      </c>
      <c r="B67" s="14" t="s">
        <v>503</v>
      </c>
      <c r="C67" s="15" t="s">
        <v>541</v>
      </c>
      <c r="D67" s="27" t="s">
        <v>538</v>
      </c>
      <c r="E67" s="15" t="s">
        <v>532</v>
      </c>
    </row>
    <row r="68" spans="1:5" ht="15.75" thickBot="1" x14ac:dyDescent="0.3">
      <c r="A68" s="13">
        <v>3</v>
      </c>
      <c r="B68" s="14" t="s">
        <v>498</v>
      </c>
      <c r="C68" s="14" t="s">
        <v>534</v>
      </c>
      <c r="D68" s="27" t="s">
        <v>533</v>
      </c>
      <c r="E68" s="14" t="s">
        <v>557</v>
      </c>
    </row>
    <row r="69" spans="1:5" ht="15.75" thickBot="1" x14ac:dyDescent="0.3">
      <c r="A69" s="13">
        <v>4</v>
      </c>
      <c r="B69" s="14" t="s">
        <v>499</v>
      </c>
      <c r="C69" s="14" t="s">
        <v>542</v>
      </c>
      <c r="D69" s="27" t="s">
        <v>539</v>
      </c>
      <c r="E69" s="14" t="s">
        <v>540</v>
      </c>
    </row>
    <row r="72" spans="1:5" ht="18.75" thickBot="1" x14ac:dyDescent="0.3">
      <c r="A72" s="20" t="s">
        <v>514</v>
      </c>
    </row>
    <row r="73" spans="1:5" x14ac:dyDescent="0.25">
      <c r="A73" s="400" t="s">
        <v>489</v>
      </c>
      <c r="B73" s="10" t="s">
        <v>490</v>
      </c>
      <c r="C73" s="400" t="s">
        <v>492</v>
      </c>
      <c r="D73" s="400" t="s">
        <v>502</v>
      </c>
      <c r="E73" s="400" t="s">
        <v>493</v>
      </c>
    </row>
    <row r="74" spans="1:5" ht="15.75" thickBot="1" x14ac:dyDescent="0.3">
      <c r="A74" s="401"/>
      <c r="B74" s="11" t="s">
        <v>491</v>
      </c>
      <c r="C74" s="401"/>
      <c r="D74" s="401"/>
      <c r="E74" s="401"/>
    </row>
    <row r="75" spans="1:5" ht="15.75" thickBot="1" x14ac:dyDescent="0.3">
      <c r="A75" s="13">
        <v>1</v>
      </c>
      <c r="B75" s="14" t="s">
        <v>476</v>
      </c>
      <c r="C75" s="47" t="s">
        <v>537</v>
      </c>
      <c r="D75" s="47" t="s">
        <v>521</v>
      </c>
      <c r="E75" s="27" t="s">
        <v>547</v>
      </c>
    </row>
    <row r="76" spans="1:5" ht="15.75" thickBot="1" x14ac:dyDescent="0.3">
      <c r="A76" s="13">
        <v>2</v>
      </c>
      <c r="B76" s="14" t="s">
        <v>494</v>
      </c>
      <c r="C76" s="44" t="s">
        <v>538</v>
      </c>
      <c r="D76" s="48" t="s">
        <v>547</v>
      </c>
      <c r="E76" s="27" t="s">
        <v>539</v>
      </c>
    </row>
    <row r="77" spans="1:5" ht="15.75" thickBot="1" x14ac:dyDescent="0.3">
      <c r="A77" s="13">
        <v>3</v>
      </c>
      <c r="B77" s="14" t="s">
        <v>495</v>
      </c>
      <c r="C77" s="45" t="s">
        <v>541</v>
      </c>
      <c r="D77" s="45" t="s">
        <v>532</v>
      </c>
      <c r="E77" s="27" t="s">
        <v>538</v>
      </c>
    </row>
    <row r="78" spans="1:5" ht="15.75" thickBot="1" x14ac:dyDescent="0.3">
      <c r="A78" s="16">
        <v>4</v>
      </c>
      <c r="B78" s="17" t="s">
        <v>498</v>
      </c>
      <c r="C78" s="47" t="s">
        <v>533</v>
      </c>
      <c r="D78" s="49" t="s">
        <v>557</v>
      </c>
      <c r="E78" s="28" t="s">
        <v>534</v>
      </c>
    </row>
    <row r="79" spans="1:5" ht="15.75" thickBot="1" x14ac:dyDescent="0.3">
      <c r="A79" s="25">
        <v>5</v>
      </c>
      <c r="B79" s="26" t="s">
        <v>499</v>
      </c>
      <c r="C79" s="50" t="s">
        <v>534</v>
      </c>
      <c r="D79" s="46" t="s">
        <v>542</v>
      </c>
      <c r="E79" s="29" t="s">
        <v>537</v>
      </c>
    </row>
    <row r="80" spans="1:5" ht="15.75" thickBot="1" x14ac:dyDescent="0.3">
      <c r="A80" s="13">
        <v>6</v>
      </c>
      <c r="B80" s="14" t="s">
        <v>500</v>
      </c>
      <c r="C80" s="45" t="s">
        <v>540</v>
      </c>
      <c r="D80" s="45" t="s">
        <v>539</v>
      </c>
      <c r="E80" s="27" t="s">
        <v>542</v>
      </c>
    </row>
    <row r="82" spans="1:6" ht="18" x14ac:dyDescent="0.25">
      <c r="A82" s="20" t="s">
        <v>515</v>
      </c>
    </row>
    <row r="83" spans="1:6" ht="15.75" thickBot="1" x14ac:dyDescent="0.3">
      <c r="A83" s="21" t="s">
        <v>511</v>
      </c>
    </row>
    <row r="84" spans="1:6" x14ac:dyDescent="0.25">
      <c r="A84" s="400" t="s">
        <v>489</v>
      </c>
      <c r="B84" s="10" t="s">
        <v>490</v>
      </c>
      <c r="C84" s="400" t="s">
        <v>492</v>
      </c>
      <c r="D84" s="12" t="s">
        <v>502</v>
      </c>
      <c r="E84" s="400" t="s">
        <v>493</v>
      </c>
    </row>
    <row r="85" spans="1:6" ht="15.75" thickBot="1" x14ac:dyDescent="0.3">
      <c r="A85" s="401"/>
      <c r="B85" s="11" t="s">
        <v>491</v>
      </c>
      <c r="C85" s="401"/>
      <c r="D85" s="22" t="s">
        <v>516</v>
      </c>
      <c r="E85" s="401"/>
    </row>
    <row r="86" spans="1:6" ht="15.75" thickBot="1" x14ac:dyDescent="0.3">
      <c r="A86" s="13">
        <v>1</v>
      </c>
      <c r="B86" s="14" t="s">
        <v>476</v>
      </c>
      <c r="C86" s="14" t="s">
        <v>537</v>
      </c>
      <c r="D86" s="14" t="s">
        <v>521</v>
      </c>
      <c r="E86" s="27" t="s">
        <v>547</v>
      </c>
    </row>
    <row r="87" spans="1:6" ht="15.75" thickBot="1" x14ac:dyDescent="0.3">
      <c r="A87" s="13">
        <v>2</v>
      </c>
      <c r="B87" s="14" t="s">
        <v>494</v>
      </c>
      <c r="C87" s="15" t="s">
        <v>538</v>
      </c>
      <c r="D87" s="15" t="s">
        <v>547</v>
      </c>
      <c r="E87" s="27" t="s">
        <v>539</v>
      </c>
    </row>
    <row r="88" spans="1:6" ht="15.75" thickBot="1" x14ac:dyDescent="0.3">
      <c r="A88" s="13">
        <v>3</v>
      </c>
      <c r="B88" s="14" t="s">
        <v>495</v>
      </c>
      <c r="C88" s="14" t="s">
        <v>541</v>
      </c>
      <c r="D88" s="14" t="s">
        <v>532</v>
      </c>
      <c r="E88" s="27" t="s">
        <v>538</v>
      </c>
    </row>
    <row r="89" spans="1:6" ht="15.75" thickBot="1" x14ac:dyDescent="0.3">
      <c r="A89" s="16">
        <v>4</v>
      </c>
      <c r="B89" s="17" t="s">
        <v>498</v>
      </c>
      <c r="C89" s="14" t="s">
        <v>533</v>
      </c>
      <c r="D89" s="17" t="s">
        <v>557</v>
      </c>
      <c r="E89" s="28" t="s">
        <v>534</v>
      </c>
    </row>
    <row r="90" spans="1:6" ht="15.75" thickBot="1" x14ac:dyDescent="0.3">
      <c r="A90" s="23">
        <v>5</v>
      </c>
      <c r="B90" s="24" t="s">
        <v>499</v>
      </c>
      <c r="C90" s="26" t="s">
        <v>534</v>
      </c>
      <c r="D90" s="26" t="s">
        <v>542</v>
      </c>
      <c r="E90" s="29" t="s">
        <v>537</v>
      </c>
    </row>
    <row r="91" spans="1:6" ht="15.75" thickBot="1" x14ac:dyDescent="0.3">
      <c r="A91" s="25">
        <v>6</v>
      </c>
      <c r="B91" s="26" t="s">
        <v>500</v>
      </c>
      <c r="C91" s="14" t="s">
        <v>540</v>
      </c>
      <c r="D91" s="14" t="s">
        <v>539</v>
      </c>
      <c r="E91" s="27" t="s">
        <v>542</v>
      </c>
    </row>
    <row r="93" spans="1:6" ht="18.75" thickBot="1" x14ac:dyDescent="0.3">
      <c r="A93" s="20" t="s">
        <v>517</v>
      </c>
    </row>
    <row r="94" spans="1:6" x14ac:dyDescent="0.25">
      <c r="A94" s="400" t="s">
        <v>489</v>
      </c>
      <c r="B94" s="10" t="s">
        <v>490</v>
      </c>
      <c r="C94" s="400" t="s">
        <v>492</v>
      </c>
      <c r="D94" s="400" t="s">
        <v>502</v>
      </c>
      <c r="E94" s="400" t="s">
        <v>518</v>
      </c>
      <c r="F94" s="400" t="s">
        <v>493</v>
      </c>
    </row>
    <row r="95" spans="1:6" ht="15.75" thickBot="1" x14ac:dyDescent="0.3">
      <c r="A95" s="401"/>
      <c r="B95" s="11" t="s">
        <v>491</v>
      </c>
      <c r="C95" s="401"/>
      <c r="D95" s="401"/>
      <c r="E95" s="401"/>
      <c r="F95" s="401"/>
    </row>
    <row r="96" spans="1:6" ht="15.75" thickBot="1" x14ac:dyDescent="0.3">
      <c r="A96" s="13">
        <v>1</v>
      </c>
      <c r="B96" s="14" t="s">
        <v>486</v>
      </c>
      <c r="C96" s="15" t="s">
        <v>553</v>
      </c>
      <c r="D96" s="26" t="s">
        <v>542</v>
      </c>
      <c r="E96" s="14" t="s">
        <v>540</v>
      </c>
      <c r="F96" s="30" t="s">
        <v>522</v>
      </c>
    </row>
    <row r="97" spans="1:6" ht="15.75" thickBot="1" x14ac:dyDescent="0.3">
      <c r="A97" s="13">
        <v>2</v>
      </c>
      <c r="B97" s="14" t="s">
        <v>503</v>
      </c>
      <c r="C97" s="27" t="s">
        <v>547</v>
      </c>
      <c r="D97" s="15" t="s">
        <v>538</v>
      </c>
      <c r="E97" s="31" t="s">
        <v>551</v>
      </c>
      <c r="F97" s="30" t="s">
        <v>544</v>
      </c>
    </row>
    <row r="98" spans="1:6" ht="15.75" thickBot="1" x14ac:dyDescent="0.3">
      <c r="A98" s="16">
        <v>3</v>
      </c>
      <c r="B98" s="17" t="s">
        <v>507</v>
      </c>
      <c r="C98" s="14" t="s">
        <v>532</v>
      </c>
      <c r="D98" s="17" t="s">
        <v>552</v>
      </c>
      <c r="E98" s="14" t="s">
        <v>521</v>
      </c>
      <c r="F98" s="30" t="s">
        <v>545</v>
      </c>
    </row>
    <row r="99" spans="1:6" ht="15.75" thickBot="1" x14ac:dyDescent="0.3">
      <c r="A99" s="23">
        <v>4</v>
      </c>
      <c r="B99" s="24" t="s">
        <v>508</v>
      </c>
      <c r="C99" s="14" t="s">
        <v>533</v>
      </c>
      <c r="D99" s="26" t="s">
        <v>534</v>
      </c>
      <c r="E99" s="17" t="s">
        <v>557</v>
      </c>
      <c r="F99" s="30" t="s">
        <v>555</v>
      </c>
    </row>
    <row r="100" spans="1:6" ht="15.75" thickBot="1" x14ac:dyDescent="0.3">
      <c r="A100" s="25">
        <v>5</v>
      </c>
      <c r="B100" s="26" t="s">
        <v>509</v>
      </c>
      <c r="C100" s="26" t="s">
        <v>554</v>
      </c>
      <c r="D100" s="14" t="s">
        <v>539</v>
      </c>
      <c r="E100" s="32"/>
      <c r="F100" s="27" t="s">
        <v>556</v>
      </c>
    </row>
    <row r="102" spans="1:6" ht="18" x14ac:dyDescent="0.25">
      <c r="A102" s="20" t="s">
        <v>558</v>
      </c>
    </row>
    <row r="103" spans="1:6" ht="15.75" thickBot="1" x14ac:dyDescent="0.3">
      <c r="A103" s="21" t="s">
        <v>511</v>
      </c>
    </row>
    <row r="104" spans="1:6" x14ac:dyDescent="0.25">
      <c r="A104" s="400" t="s">
        <v>489</v>
      </c>
      <c r="B104" s="10" t="s">
        <v>490</v>
      </c>
      <c r="C104" s="400" t="s">
        <v>492</v>
      </c>
      <c r="D104" s="400" t="s">
        <v>502</v>
      </c>
      <c r="E104" s="12" t="s">
        <v>518</v>
      </c>
      <c r="F104" s="400" t="s">
        <v>493</v>
      </c>
    </row>
    <row r="105" spans="1:6" ht="15.75" thickBot="1" x14ac:dyDescent="0.3">
      <c r="A105" s="401"/>
      <c r="B105" s="11" t="s">
        <v>491</v>
      </c>
      <c r="C105" s="401"/>
      <c r="D105" s="401"/>
      <c r="E105" s="22" t="s">
        <v>516</v>
      </c>
      <c r="F105" s="401"/>
    </row>
    <row r="106" spans="1:6" ht="15.75" thickBot="1" x14ac:dyDescent="0.3">
      <c r="A106" s="13">
        <v>1</v>
      </c>
      <c r="B106" s="14" t="s">
        <v>486</v>
      </c>
      <c r="C106" s="15" t="s">
        <v>553</v>
      </c>
      <c r="D106" s="26" t="s">
        <v>542</v>
      </c>
      <c r="E106" s="14" t="s">
        <v>540</v>
      </c>
      <c r="F106" s="30" t="s">
        <v>522</v>
      </c>
    </row>
    <row r="107" spans="1:6" ht="15.75" thickBot="1" x14ac:dyDescent="0.3">
      <c r="A107" s="13">
        <v>2</v>
      </c>
      <c r="B107" s="14" t="s">
        <v>503</v>
      </c>
      <c r="C107" s="27" t="s">
        <v>547</v>
      </c>
      <c r="D107" s="15" t="s">
        <v>538</v>
      </c>
      <c r="E107" s="31" t="s">
        <v>551</v>
      </c>
      <c r="F107" s="30" t="s">
        <v>544</v>
      </c>
    </row>
    <row r="108" spans="1:6" ht="15.75" thickBot="1" x14ac:dyDescent="0.3">
      <c r="A108" s="16">
        <v>3</v>
      </c>
      <c r="B108" s="17" t="s">
        <v>507</v>
      </c>
      <c r="C108" s="14" t="s">
        <v>532</v>
      </c>
      <c r="D108" s="17" t="s">
        <v>552</v>
      </c>
      <c r="E108" s="14" t="s">
        <v>521</v>
      </c>
      <c r="F108" s="30" t="s">
        <v>545</v>
      </c>
    </row>
    <row r="109" spans="1:6" ht="15.75" thickBot="1" x14ac:dyDescent="0.3">
      <c r="A109" s="23">
        <v>4</v>
      </c>
      <c r="B109" s="24" t="s">
        <v>508</v>
      </c>
      <c r="C109" s="14" t="s">
        <v>533</v>
      </c>
      <c r="D109" s="26" t="s">
        <v>534</v>
      </c>
      <c r="E109" s="17" t="s">
        <v>557</v>
      </c>
      <c r="F109" s="30" t="s">
        <v>555</v>
      </c>
    </row>
    <row r="110" spans="1:6" ht="15.75" thickBot="1" x14ac:dyDescent="0.3">
      <c r="A110" s="25">
        <v>5</v>
      </c>
      <c r="B110" s="26" t="s">
        <v>509</v>
      </c>
      <c r="C110" s="26" t="s">
        <v>554</v>
      </c>
      <c r="D110" s="14" t="s">
        <v>539</v>
      </c>
      <c r="E110" s="32"/>
      <c r="F110" s="27" t="s">
        <v>556</v>
      </c>
    </row>
  </sheetData>
  <sheetProtection selectLockedCells="1" selectUnlockedCells="1"/>
  <mergeCells count="42">
    <mergeCell ref="F104:F105"/>
    <mergeCell ref="A84:A85"/>
    <mergeCell ref="C84:C85"/>
    <mergeCell ref="E84:E85"/>
    <mergeCell ref="A94:A95"/>
    <mergeCell ref="C94:C95"/>
    <mergeCell ref="D94:D95"/>
    <mergeCell ref="E94:E95"/>
    <mergeCell ref="A104:A105"/>
    <mergeCell ref="C104:C105"/>
    <mergeCell ref="D104:D105"/>
    <mergeCell ref="F94:F95"/>
    <mergeCell ref="A73:A74"/>
    <mergeCell ref="C73:C74"/>
    <mergeCell ref="D73:D74"/>
    <mergeCell ref="E73:E74"/>
    <mergeCell ref="E55:E56"/>
    <mergeCell ref="A64:A65"/>
    <mergeCell ref="C64:C65"/>
    <mergeCell ref="D64:D65"/>
    <mergeCell ref="D55:D56"/>
    <mergeCell ref="A55:A56"/>
    <mergeCell ref="C55:C56"/>
    <mergeCell ref="A1:F1"/>
    <mergeCell ref="A26:A27"/>
    <mergeCell ref="C26:C27"/>
    <mergeCell ref="A9:D9"/>
    <mergeCell ref="A4:A5"/>
    <mergeCell ref="C4:C5"/>
    <mergeCell ref="D4:D5"/>
    <mergeCell ref="E36:E37"/>
    <mergeCell ref="A46:A47"/>
    <mergeCell ref="A31:D31"/>
    <mergeCell ref="A15:A16"/>
    <mergeCell ref="C15:C16"/>
    <mergeCell ref="D15:D16"/>
    <mergeCell ref="A20:D20"/>
    <mergeCell ref="E46:E47"/>
    <mergeCell ref="D36:D37"/>
    <mergeCell ref="A36:A37"/>
    <mergeCell ref="C36:C37"/>
    <mergeCell ref="C46:C47"/>
  </mergeCells>
  <printOptions horizontalCentered="1"/>
  <pageMargins left="0.31496062992125984" right="0.31496062992125984" top="0.15748031496062992" bottom="0.15748031496062992" header="0.11811023622047245" footer="0.11811023622047245"/>
  <pageSetup paperSize="9" scale="97" orientation="portrait" r:id="rId1"/>
  <rowBreaks count="2" manualBreakCount="2">
    <brk id="34" max="5" man="1"/>
    <brk id="8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theme="8" tint="0.59999389629810485"/>
  </sheetPr>
  <dimension ref="B2:N111"/>
  <sheetViews>
    <sheetView showGridLines="0" view="pageBreakPreview" zoomScaleNormal="100" zoomScaleSheetLayoutView="100" workbookViewId="0">
      <selection activeCell="L13" sqref="L13"/>
    </sheetView>
  </sheetViews>
  <sheetFormatPr baseColWidth="10" defaultColWidth="11.5703125" defaultRowHeight="15.75" x14ac:dyDescent="0.25"/>
  <cols>
    <col min="1" max="1" width="2.85546875" style="119" customWidth="1"/>
    <col min="2" max="2" width="11.5703125" style="119"/>
    <col min="3" max="6" width="8" style="119" customWidth="1"/>
    <col min="7" max="11" width="6.85546875" style="119" customWidth="1"/>
    <col min="12" max="12" width="19.140625" style="119" customWidth="1"/>
    <col min="13" max="16384" width="11.5703125" style="119"/>
  </cols>
  <sheetData>
    <row r="2" spans="2:14" ht="23.25" x14ac:dyDescent="0.25">
      <c r="B2" s="422" t="s">
        <v>573</v>
      </c>
      <c r="C2" s="422"/>
      <c r="D2" s="422"/>
      <c r="E2" s="422"/>
      <c r="F2" s="422"/>
      <c r="G2" s="422"/>
      <c r="H2" s="422"/>
      <c r="I2" s="422"/>
      <c r="J2" s="422"/>
      <c r="K2" s="422"/>
      <c r="L2" s="422"/>
    </row>
    <row r="3" spans="2:14" ht="16.5" thickBot="1" x14ac:dyDescent="0.3"/>
    <row r="4" spans="2:14" s="120" customFormat="1" ht="21.75" thickBot="1" x14ac:dyDescent="0.3">
      <c r="B4" s="420"/>
      <c r="C4" s="421"/>
      <c r="D4" s="421"/>
      <c r="E4" s="421"/>
      <c r="F4" s="421"/>
      <c r="G4" s="421"/>
      <c r="H4" s="427" t="str">
        <f>IF(B4="","",VLOOKUP(B4,#REF!,2,FALSE))</f>
        <v/>
      </c>
      <c r="I4" s="428"/>
      <c r="J4" s="428"/>
      <c r="K4" s="428"/>
      <c r="L4" s="429"/>
    </row>
    <row r="5" spans="2:14" ht="18" customHeight="1" thickBot="1" x14ac:dyDescent="0.3">
      <c r="B5" s="121" t="s">
        <v>458</v>
      </c>
      <c r="C5" s="425"/>
      <c r="D5" s="426"/>
      <c r="E5" s="121" t="s">
        <v>574</v>
      </c>
      <c r="F5" s="122"/>
      <c r="G5" s="121" t="s">
        <v>480</v>
      </c>
      <c r="H5" s="423"/>
      <c r="I5" s="424"/>
      <c r="J5" s="416" t="s">
        <v>481</v>
      </c>
      <c r="K5" s="417"/>
      <c r="L5" s="122"/>
    </row>
    <row r="6" spans="2:14" ht="18" customHeight="1" thickBot="1" x14ac:dyDescent="0.3">
      <c r="B6" s="416" t="s">
        <v>605</v>
      </c>
      <c r="C6" s="417"/>
      <c r="D6" s="417"/>
      <c r="E6" s="417"/>
      <c r="F6" s="417"/>
      <c r="G6" s="417"/>
      <c r="H6" s="418" t="s">
        <v>882</v>
      </c>
      <c r="I6" s="418"/>
      <c r="J6" s="418"/>
      <c r="K6" s="418"/>
      <c r="L6" s="419"/>
    </row>
    <row r="7" spans="2:14" ht="18" customHeight="1" x14ac:dyDescent="0.25"/>
    <row r="8" spans="2:14" ht="18" customHeight="1" x14ac:dyDescent="0.25">
      <c r="B8" s="123" t="s">
        <v>575</v>
      </c>
      <c r="C8" s="410"/>
      <c r="D8" s="411"/>
      <c r="E8" s="411"/>
      <c r="F8" s="412"/>
      <c r="G8" s="413" t="s">
        <v>576</v>
      </c>
      <c r="H8" s="414"/>
      <c r="I8" s="415"/>
      <c r="J8" s="410"/>
      <c r="K8" s="411"/>
      <c r="L8" s="412"/>
    </row>
    <row r="9" spans="2:14" ht="18" customHeight="1" x14ac:dyDescent="0.25"/>
    <row r="10" spans="2:14" ht="18" customHeight="1" x14ac:dyDescent="0.25">
      <c r="B10" s="123" t="s">
        <v>561</v>
      </c>
      <c r="C10" s="410"/>
      <c r="D10" s="411"/>
      <c r="E10" s="411"/>
      <c r="F10" s="412"/>
      <c r="G10" s="413" t="s">
        <v>562</v>
      </c>
      <c r="H10" s="414"/>
      <c r="I10" s="415"/>
      <c r="J10" s="410"/>
      <c r="K10" s="411"/>
      <c r="L10" s="412"/>
    </row>
    <row r="11" spans="2:14" ht="18" customHeight="1" x14ac:dyDescent="0.25">
      <c r="B11" s="123" t="s">
        <v>603</v>
      </c>
      <c r="C11" s="414" t="s">
        <v>465</v>
      </c>
      <c r="D11" s="414"/>
      <c r="E11" s="414"/>
      <c r="F11" s="415"/>
      <c r="G11" s="123" t="s">
        <v>571</v>
      </c>
      <c r="H11" s="123" t="s">
        <v>570</v>
      </c>
      <c r="I11" s="123" t="s">
        <v>463</v>
      </c>
      <c r="J11" s="123" t="s">
        <v>569</v>
      </c>
      <c r="K11" s="123" t="s">
        <v>482</v>
      </c>
      <c r="L11" s="123" t="s">
        <v>572</v>
      </c>
    </row>
    <row r="12" spans="2:14" ht="18" customHeight="1" x14ac:dyDescent="0.25">
      <c r="B12" s="124"/>
      <c r="C12" s="407"/>
      <c r="D12" s="408"/>
      <c r="E12" s="408"/>
      <c r="F12" s="409"/>
      <c r="G12" s="124"/>
      <c r="H12" s="124"/>
      <c r="I12" s="125" t="str">
        <f>IF(G12="","",G12/H12)</f>
        <v/>
      </c>
      <c r="J12" s="126"/>
      <c r="K12" s="127" t="str">
        <f>IF(G12="","",IF(G12&gt;G13,2,IF(G12&lt;G13,0,1)))</f>
        <v/>
      </c>
      <c r="L12" s="124"/>
      <c r="N12" s="120"/>
    </row>
    <row r="13" spans="2:14" ht="18" customHeight="1" x14ac:dyDescent="0.25">
      <c r="B13" s="124"/>
      <c r="C13" s="407"/>
      <c r="D13" s="408"/>
      <c r="E13" s="408"/>
      <c r="F13" s="409"/>
      <c r="G13" s="124"/>
      <c r="H13" s="124"/>
      <c r="I13" s="125" t="str">
        <f>IF(G13="","",G13/H13)</f>
        <v/>
      </c>
      <c r="J13" s="126"/>
      <c r="K13" s="127" t="str">
        <f>IF(G13="","",IF(G13&gt;G12,2,IF(G13&lt;G12,0,1)))</f>
        <v/>
      </c>
      <c r="L13" s="124"/>
    </row>
    <row r="14" spans="2:14" ht="18" customHeight="1" x14ac:dyDescent="0.25"/>
    <row r="15" spans="2:14" ht="18" customHeight="1" x14ac:dyDescent="0.25">
      <c r="B15" s="123" t="s">
        <v>575</v>
      </c>
      <c r="C15" s="410"/>
      <c r="D15" s="411"/>
      <c r="E15" s="411"/>
      <c r="F15" s="412"/>
      <c r="G15" s="413" t="s">
        <v>576</v>
      </c>
      <c r="H15" s="414"/>
      <c r="I15" s="415"/>
      <c r="J15" s="410"/>
      <c r="K15" s="411"/>
      <c r="L15" s="412"/>
    </row>
    <row r="16" spans="2:14" ht="18" customHeight="1" x14ac:dyDescent="0.25"/>
    <row r="17" spans="2:12" ht="18" customHeight="1" x14ac:dyDescent="0.25">
      <c r="B17" s="123" t="s">
        <v>561</v>
      </c>
      <c r="C17" s="410"/>
      <c r="D17" s="411"/>
      <c r="E17" s="411"/>
      <c r="F17" s="412"/>
      <c r="G17" s="413" t="s">
        <v>562</v>
      </c>
      <c r="H17" s="414"/>
      <c r="I17" s="415"/>
      <c r="J17" s="410"/>
      <c r="K17" s="411"/>
      <c r="L17" s="412"/>
    </row>
    <row r="18" spans="2:12" ht="18" customHeight="1" x14ac:dyDescent="0.25">
      <c r="B18" s="123" t="s">
        <v>603</v>
      </c>
      <c r="C18" s="414" t="s">
        <v>465</v>
      </c>
      <c r="D18" s="414"/>
      <c r="E18" s="414"/>
      <c r="F18" s="415"/>
      <c r="G18" s="123" t="s">
        <v>571</v>
      </c>
      <c r="H18" s="123" t="s">
        <v>570</v>
      </c>
      <c r="I18" s="123" t="s">
        <v>463</v>
      </c>
      <c r="J18" s="123" t="s">
        <v>569</v>
      </c>
      <c r="K18" s="123" t="s">
        <v>482</v>
      </c>
      <c r="L18" s="123" t="s">
        <v>572</v>
      </c>
    </row>
    <row r="19" spans="2:12" ht="18" customHeight="1" x14ac:dyDescent="0.25">
      <c r="B19" s="124"/>
      <c r="C19" s="407"/>
      <c r="D19" s="408"/>
      <c r="E19" s="408"/>
      <c r="F19" s="409"/>
      <c r="G19" s="124"/>
      <c r="H19" s="124"/>
      <c r="I19" s="125" t="str">
        <f>IF(G19="","",G19/H19)</f>
        <v/>
      </c>
      <c r="J19" s="126"/>
      <c r="K19" s="127" t="str">
        <f>IF(G19="","",IF(G19&gt;G20,2,IF(G19&lt;G20,0,1)))</f>
        <v/>
      </c>
      <c r="L19" s="124"/>
    </row>
    <row r="20" spans="2:12" ht="18" customHeight="1" x14ac:dyDescent="0.25">
      <c r="B20" s="124"/>
      <c r="C20" s="407"/>
      <c r="D20" s="408"/>
      <c r="E20" s="408"/>
      <c r="F20" s="409"/>
      <c r="G20" s="124"/>
      <c r="H20" s="124"/>
      <c r="I20" s="125" t="str">
        <f>IF(G20="","",G20/H20)</f>
        <v/>
      </c>
      <c r="J20" s="126"/>
      <c r="K20" s="127" t="str">
        <f>IF(G20="","",IF(G20&gt;G19,2,IF(G20&lt;G19,0,1)))</f>
        <v/>
      </c>
      <c r="L20" s="124"/>
    </row>
    <row r="21" spans="2:12" ht="18" customHeight="1" x14ac:dyDescent="0.25"/>
    <row r="22" spans="2:12" ht="18" customHeight="1" x14ac:dyDescent="0.25">
      <c r="B22" s="123" t="s">
        <v>575</v>
      </c>
      <c r="C22" s="410"/>
      <c r="D22" s="411"/>
      <c r="E22" s="411"/>
      <c r="F22" s="412"/>
      <c r="G22" s="413" t="s">
        <v>576</v>
      </c>
      <c r="H22" s="414"/>
      <c r="I22" s="415"/>
      <c r="J22" s="410"/>
      <c r="K22" s="411"/>
      <c r="L22" s="412"/>
    </row>
    <row r="23" spans="2:12" ht="18" customHeight="1" x14ac:dyDescent="0.25"/>
    <row r="24" spans="2:12" ht="18" customHeight="1" x14ac:dyDescent="0.25">
      <c r="B24" s="123" t="s">
        <v>561</v>
      </c>
      <c r="C24" s="410"/>
      <c r="D24" s="411"/>
      <c r="E24" s="411"/>
      <c r="F24" s="412"/>
      <c r="G24" s="413" t="s">
        <v>562</v>
      </c>
      <c r="H24" s="414"/>
      <c r="I24" s="415"/>
      <c r="J24" s="410"/>
      <c r="K24" s="411"/>
      <c r="L24" s="412"/>
    </row>
    <row r="25" spans="2:12" ht="18" customHeight="1" x14ac:dyDescent="0.25">
      <c r="B25" s="123" t="s">
        <v>603</v>
      </c>
      <c r="C25" s="414" t="s">
        <v>465</v>
      </c>
      <c r="D25" s="414"/>
      <c r="E25" s="414"/>
      <c r="F25" s="415"/>
      <c r="G25" s="123" t="s">
        <v>571</v>
      </c>
      <c r="H25" s="123" t="s">
        <v>570</v>
      </c>
      <c r="I25" s="123" t="s">
        <v>463</v>
      </c>
      <c r="J25" s="123" t="s">
        <v>569</v>
      </c>
      <c r="K25" s="123" t="s">
        <v>482</v>
      </c>
      <c r="L25" s="123" t="s">
        <v>572</v>
      </c>
    </row>
    <row r="26" spans="2:12" ht="18" customHeight="1" x14ac:dyDescent="0.25">
      <c r="B26" s="124"/>
      <c r="C26" s="407"/>
      <c r="D26" s="408"/>
      <c r="E26" s="408"/>
      <c r="F26" s="409"/>
      <c r="G26" s="124"/>
      <c r="H26" s="124"/>
      <c r="I26" s="125" t="str">
        <f>IF(G26="","",G26/H26)</f>
        <v/>
      </c>
      <c r="J26" s="126"/>
      <c r="K26" s="127" t="str">
        <f>IF(G26="","",IF(G26&gt;G27,2,IF(G26&lt;G27,0,1)))</f>
        <v/>
      </c>
      <c r="L26" s="124"/>
    </row>
    <row r="27" spans="2:12" ht="18" customHeight="1" x14ac:dyDescent="0.25">
      <c r="B27" s="124"/>
      <c r="C27" s="407"/>
      <c r="D27" s="408"/>
      <c r="E27" s="408"/>
      <c r="F27" s="409"/>
      <c r="G27" s="124"/>
      <c r="H27" s="124"/>
      <c r="I27" s="125" t="str">
        <f>IF(G27="","",G27/H27)</f>
        <v/>
      </c>
      <c r="J27" s="126"/>
      <c r="K27" s="127" t="str">
        <f>IF(G27="","",IF(G27&gt;G26,2,IF(G27&lt;G26,0,1)))</f>
        <v/>
      </c>
      <c r="L27" s="124"/>
    </row>
    <row r="28" spans="2:12" ht="18" customHeight="1" x14ac:dyDescent="0.25"/>
    <row r="29" spans="2:12" ht="18" customHeight="1" x14ac:dyDescent="0.25">
      <c r="B29" s="123" t="s">
        <v>575</v>
      </c>
      <c r="C29" s="410"/>
      <c r="D29" s="411"/>
      <c r="E29" s="411"/>
      <c r="F29" s="412"/>
      <c r="G29" s="413" t="s">
        <v>576</v>
      </c>
      <c r="H29" s="414"/>
      <c r="I29" s="415"/>
      <c r="J29" s="410"/>
      <c r="K29" s="411"/>
      <c r="L29" s="412"/>
    </row>
    <row r="30" spans="2:12" ht="18" customHeight="1" x14ac:dyDescent="0.25"/>
    <row r="31" spans="2:12" ht="18" customHeight="1" x14ac:dyDescent="0.25">
      <c r="B31" s="123" t="s">
        <v>561</v>
      </c>
      <c r="C31" s="410"/>
      <c r="D31" s="411"/>
      <c r="E31" s="411"/>
      <c r="F31" s="412"/>
      <c r="G31" s="413" t="s">
        <v>562</v>
      </c>
      <c r="H31" s="414"/>
      <c r="I31" s="415"/>
      <c r="J31" s="410"/>
      <c r="K31" s="411"/>
      <c r="L31" s="412"/>
    </row>
    <row r="32" spans="2:12" ht="18" customHeight="1" x14ac:dyDescent="0.25">
      <c r="B32" s="123" t="s">
        <v>603</v>
      </c>
      <c r="C32" s="414" t="s">
        <v>465</v>
      </c>
      <c r="D32" s="414"/>
      <c r="E32" s="414"/>
      <c r="F32" s="415"/>
      <c r="G32" s="123" t="s">
        <v>571</v>
      </c>
      <c r="H32" s="123" t="s">
        <v>570</v>
      </c>
      <c r="I32" s="123" t="s">
        <v>463</v>
      </c>
      <c r="J32" s="123" t="s">
        <v>569</v>
      </c>
      <c r="K32" s="123" t="s">
        <v>482</v>
      </c>
      <c r="L32" s="123" t="s">
        <v>572</v>
      </c>
    </row>
    <row r="33" spans="2:12" ht="18" customHeight="1" x14ac:dyDescent="0.25">
      <c r="B33" s="124"/>
      <c r="C33" s="407"/>
      <c r="D33" s="408"/>
      <c r="E33" s="408"/>
      <c r="F33" s="409"/>
      <c r="G33" s="124"/>
      <c r="H33" s="124"/>
      <c r="I33" s="125" t="str">
        <f>IF(G33="","",G33/H33)</f>
        <v/>
      </c>
      <c r="J33" s="126"/>
      <c r="K33" s="127" t="str">
        <f>IF(G33="","",IF(G33&gt;G34,2,IF(G33&lt;G34,0,1)))</f>
        <v/>
      </c>
      <c r="L33" s="124"/>
    </row>
    <row r="34" spans="2:12" ht="18" customHeight="1" x14ac:dyDescent="0.25">
      <c r="B34" s="124"/>
      <c r="C34" s="407"/>
      <c r="D34" s="408"/>
      <c r="E34" s="408"/>
      <c r="F34" s="409"/>
      <c r="G34" s="124"/>
      <c r="H34" s="124"/>
      <c r="I34" s="125" t="str">
        <f>IF(G34="","",G34/H34)</f>
        <v/>
      </c>
      <c r="J34" s="126"/>
      <c r="K34" s="127" t="str">
        <f>IF(G34="","",IF(G34&gt;G33,2,IF(G34&lt;G33,0,1)))</f>
        <v/>
      </c>
      <c r="L34" s="124"/>
    </row>
    <row r="36" spans="2:12" ht="18" customHeight="1" x14ac:dyDescent="0.25">
      <c r="B36" s="123" t="s">
        <v>575</v>
      </c>
      <c r="C36" s="410"/>
      <c r="D36" s="411"/>
      <c r="E36" s="411"/>
      <c r="F36" s="412"/>
      <c r="G36" s="413" t="s">
        <v>576</v>
      </c>
      <c r="H36" s="414"/>
      <c r="I36" s="415"/>
      <c r="J36" s="410"/>
      <c r="K36" s="411"/>
      <c r="L36" s="412"/>
    </row>
    <row r="37" spans="2:12" ht="18" customHeight="1" x14ac:dyDescent="0.25"/>
    <row r="38" spans="2:12" ht="18" customHeight="1" x14ac:dyDescent="0.25">
      <c r="B38" s="123" t="s">
        <v>561</v>
      </c>
      <c r="C38" s="410"/>
      <c r="D38" s="411"/>
      <c r="E38" s="411"/>
      <c r="F38" s="412"/>
      <c r="G38" s="413" t="s">
        <v>562</v>
      </c>
      <c r="H38" s="414"/>
      <c r="I38" s="415"/>
      <c r="J38" s="410"/>
      <c r="K38" s="411"/>
      <c r="L38" s="412"/>
    </row>
    <row r="39" spans="2:12" ht="18" customHeight="1" x14ac:dyDescent="0.25">
      <c r="B39" s="123" t="s">
        <v>603</v>
      </c>
      <c r="C39" s="414" t="s">
        <v>465</v>
      </c>
      <c r="D39" s="414"/>
      <c r="E39" s="414"/>
      <c r="F39" s="415"/>
      <c r="G39" s="123" t="s">
        <v>571</v>
      </c>
      <c r="H39" s="123" t="s">
        <v>570</v>
      </c>
      <c r="I39" s="123" t="s">
        <v>463</v>
      </c>
      <c r="J39" s="123" t="s">
        <v>569</v>
      </c>
      <c r="K39" s="123" t="s">
        <v>482</v>
      </c>
      <c r="L39" s="123" t="s">
        <v>572</v>
      </c>
    </row>
    <row r="40" spans="2:12" ht="18" customHeight="1" x14ac:dyDescent="0.25">
      <c r="B40" s="124"/>
      <c r="C40" s="407"/>
      <c r="D40" s="408"/>
      <c r="E40" s="408"/>
      <c r="F40" s="409"/>
      <c r="G40" s="124"/>
      <c r="H40" s="124"/>
      <c r="I40" s="125" t="str">
        <f>IF(G40="","",G40/H40)</f>
        <v/>
      </c>
      <c r="J40" s="126"/>
      <c r="K40" s="127" t="str">
        <f>IF(G40="","",IF(G40&gt;G41,2,IF(G40&lt;G41,0,1)))</f>
        <v/>
      </c>
      <c r="L40" s="124"/>
    </row>
    <row r="41" spans="2:12" ht="18" customHeight="1" x14ac:dyDescent="0.25">
      <c r="B41" s="124"/>
      <c r="C41" s="407"/>
      <c r="D41" s="408"/>
      <c r="E41" s="408"/>
      <c r="F41" s="409"/>
      <c r="G41" s="124"/>
      <c r="H41" s="124"/>
      <c r="I41" s="125" t="str">
        <f>IF(G41="","",G41/H41)</f>
        <v/>
      </c>
      <c r="J41" s="126"/>
      <c r="K41" s="127" t="str">
        <f>IF(G41="","",IF(G41&gt;G40,2,IF(G41&lt;G40,0,1)))</f>
        <v/>
      </c>
      <c r="L41" s="124"/>
    </row>
    <row r="43" spans="2:12" ht="18" customHeight="1" x14ac:dyDescent="0.25">
      <c r="B43" s="123" t="s">
        <v>575</v>
      </c>
      <c r="C43" s="410"/>
      <c r="D43" s="411"/>
      <c r="E43" s="411"/>
      <c r="F43" s="412"/>
      <c r="G43" s="413" t="s">
        <v>576</v>
      </c>
      <c r="H43" s="414"/>
      <c r="I43" s="415"/>
      <c r="J43" s="410"/>
      <c r="K43" s="411"/>
      <c r="L43" s="412"/>
    </row>
    <row r="44" spans="2:12" ht="18" customHeight="1" x14ac:dyDescent="0.25"/>
    <row r="45" spans="2:12" ht="18" customHeight="1" x14ac:dyDescent="0.25">
      <c r="B45" s="123" t="s">
        <v>561</v>
      </c>
      <c r="C45" s="410"/>
      <c r="D45" s="411"/>
      <c r="E45" s="411"/>
      <c r="F45" s="412"/>
      <c r="G45" s="413" t="s">
        <v>562</v>
      </c>
      <c r="H45" s="414"/>
      <c r="I45" s="415"/>
      <c r="J45" s="410"/>
      <c r="K45" s="411"/>
      <c r="L45" s="412"/>
    </row>
    <row r="46" spans="2:12" ht="18" customHeight="1" x14ac:dyDescent="0.25">
      <c r="B46" s="123" t="s">
        <v>603</v>
      </c>
      <c r="C46" s="414" t="s">
        <v>465</v>
      </c>
      <c r="D46" s="414"/>
      <c r="E46" s="414"/>
      <c r="F46" s="415"/>
      <c r="G46" s="123" t="s">
        <v>571</v>
      </c>
      <c r="H46" s="123" t="s">
        <v>570</v>
      </c>
      <c r="I46" s="123" t="s">
        <v>463</v>
      </c>
      <c r="J46" s="123" t="s">
        <v>569</v>
      </c>
      <c r="K46" s="123" t="s">
        <v>482</v>
      </c>
      <c r="L46" s="123" t="s">
        <v>572</v>
      </c>
    </row>
    <row r="47" spans="2:12" ht="18" customHeight="1" x14ac:dyDescent="0.25">
      <c r="B47" s="124"/>
      <c r="C47" s="407"/>
      <c r="D47" s="408"/>
      <c r="E47" s="408"/>
      <c r="F47" s="409"/>
      <c r="G47" s="124"/>
      <c r="H47" s="124"/>
      <c r="I47" s="125" t="str">
        <f>IF(G47="","",G47/H47)</f>
        <v/>
      </c>
      <c r="J47" s="126"/>
      <c r="K47" s="127" t="str">
        <f>IF(G47="","",IF(G47&gt;G48,2,IF(G47&lt;G48,0,1)))</f>
        <v/>
      </c>
      <c r="L47" s="124"/>
    </row>
    <row r="48" spans="2:12" ht="18" customHeight="1" x14ac:dyDescent="0.25">
      <c r="B48" s="124"/>
      <c r="C48" s="407"/>
      <c r="D48" s="408"/>
      <c r="E48" s="408"/>
      <c r="F48" s="409"/>
      <c r="G48" s="124"/>
      <c r="H48" s="124"/>
      <c r="I48" s="125" t="str">
        <f>IF(G48="","",G48/H48)</f>
        <v/>
      </c>
      <c r="J48" s="126"/>
      <c r="K48" s="127" t="str">
        <f>IF(G48="","",IF(G48&gt;G47,2,IF(G48&lt;G47,0,1)))</f>
        <v/>
      </c>
      <c r="L48" s="124"/>
    </row>
    <row r="49" spans="2:12" ht="18" customHeight="1" x14ac:dyDescent="0.25"/>
    <row r="50" spans="2:12" ht="18" customHeight="1" x14ac:dyDescent="0.25">
      <c r="B50" s="123" t="s">
        <v>575</v>
      </c>
      <c r="C50" s="410"/>
      <c r="D50" s="411"/>
      <c r="E50" s="411"/>
      <c r="F50" s="412"/>
      <c r="G50" s="413" t="s">
        <v>576</v>
      </c>
      <c r="H50" s="414"/>
      <c r="I50" s="415"/>
      <c r="J50" s="410"/>
      <c r="K50" s="411"/>
      <c r="L50" s="412"/>
    </row>
    <row r="51" spans="2:12" ht="18" customHeight="1" x14ac:dyDescent="0.25"/>
    <row r="52" spans="2:12" ht="18" customHeight="1" x14ac:dyDescent="0.25">
      <c r="B52" s="123" t="s">
        <v>561</v>
      </c>
      <c r="C52" s="410"/>
      <c r="D52" s="411"/>
      <c r="E52" s="411"/>
      <c r="F52" s="412"/>
      <c r="G52" s="413" t="s">
        <v>562</v>
      </c>
      <c r="H52" s="414"/>
      <c r="I52" s="415"/>
      <c r="J52" s="410"/>
      <c r="K52" s="411"/>
      <c r="L52" s="412"/>
    </row>
    <row r="53" spans="2:12" ht="18" customHeight="1" x14ac:dyDescent="0.25">
      <c r="B53" s="123" t="s">
        <v>603</v>
      </c>
      <c r="C53" s="414" t="s">
        <v>465</v>
      </c>
      <c r="D53" s="414"/>
      <c r="E53" s="414"/>
      <c r="F53" s="415"/>
      <c r="G53" s="123" t="s">
        <v>571</v>
      </c>
      <c r="H53" s="123" t="s">
        <v>570</v>
      </c>
      <c r="I53" s="123" t="s">
        <v>463</v>
      </c>
      <c r="J53" s="123" t="s">
        <v>569</v>
      </c>
      <c r="K53" s="123" t="s">
        <v>482</v>
      </c>
      <c r="L53" s="123" t="s">
        <v>572</v>
      </c>
    </row>
    <row r="54" spans="2:12" ht="18" customHeight="1" x14ac:dyDescent="0.25">
      <c r="B54" s="124"/>
      <c r="C54" s="407"/>
      <c r="D54" s="408"/>
      <c r="E54" s="408"/>
      <c r="F54" s="409"/>
      <c r="G54" s="124"/>
      <c r="H54" s="124"/>
      <c r="I54" s="125" t="str">
        <f>IF(G54="","",G54/H54)</f>
        <v/>
      </c>
      <c r="J54" s="126"/>
      <c r="K54" s="127" t="str">
        <f>IF(G54="","",IF(G54&gt;G55,2,IF(G54&lt;G55,0,1)))</f>
        <v/>
      </c>
      <c r="L54" s="124"/>
    </row>
    <row r="55" spans="2:12" ht="18" customHeight="1" x14ac:dyDescent="0.25">
      <c r="B55" s="124"/>
      <c r="C55" s="407"/>
      <c r="D55" s="408"/>
      <c r="E55" s="408"/>
      <c r="F55" s="409"/>
      <c r="G55" s="124"/>
      <c r="H55" s="124"/>
      <c r="I55" s="125" t="str">
        <f>IF(G55="","",G55/H55)</f>
        <v/>
      </c>
      <c r="J55" s="126"/>
      <c r="K55" s="127" t="str">
        <f>IF(G55="","",IF(G55&gt;G54,2,IF(G55&lt;G54,0,1)))</f>
        <v/>
      </c>
      <c r="L55" s="124"/>
    </row>
    <row r="56" spans="2:12" ht="18" customHeight="1" x14ac:dyDescent="0.25"/>
    <row r="57" spans="2:12" ht="18" customHeight="1" x14ac:dyDescent="0.25">
      <c r="B57" s="123" t="s">
        <v>575</v>
      </c>
      <c r="C57" s="410"/>
      <c r="D57" s="411"/>
      <c r="E57" s="411"/>
      <c r="F57" s="412"/>
      <c r="G57" s="413" t="s">
        <v>576</v>
      </c>
      <c r="H57" s="414"/>
      <c r="I57" s="415"/>
      <c r="J57" s="410"/>
      <c r="K57" s="411"/>
      <c r="L57" s="412"/>
    </row>
    <row r="58" spans="2:12" ht="18" customHeight="1" x14ac:dyDescent="0.25"/>
    <row r="59" spans="2:12" ht="18" customHeight="1" x14ac:dyDescent="0.25">
      <c r="B59" s="123" t="s">
        <v>561</v>
      </c>
      <c r="C59" s="410"/>
      <c r="D59" s="411"/>
      <c r="E59" s="411"/>
      <c r="F59" s="412"/>
      <c r="G59" s="413" t="s">
        <v>562</v>
      </c>
      <c r="H59" s="414"/>
      <c r="I59" s="415"/>
      <c r="J59" s="410"/>
      <c r="K59" s="411"/>
      <c r="L59" s="412"/>
    </row>
    <row r="60" spans="2:12" ht="18" customHeight="1" x14ac:dyDescent="0.25">
      <c r="B60" s="123" t="s">
        <v>603</v>
      </c>
      <c r="C60" s="414" t="s">
        <v>465</v>
      </c>
      <c r="D60" s="414"/>
      <c r="E60" s="414"/>
      <c r="F60" s="415"/>
      <c r="G60" s="123" t="s">
        <v>571</v>
      </c>
      <c r="H60" s="123" t="s">
        <v>570</v>
      </c>
      <c r="I60" s="123" t="s">
        <v>463</v>
      </c>
      <c r="J60" s="123" t="s">
        <v>569</v>
      </c>
      <c r="K60" s="123" t="s">
        <v>482</v>
      </c>
      <c r="L60" s="123" t="s">
        <v>572</v>
      </c>
    </row>
    <row r="61" spans="2:12" ht="18" customHeight="1" x14ac:dyDescent="0.25">
      <c r="B61" s="124"/>
      <c r="C61" s="407"/>
      <c r="D61" s="408"/>
      <c r="E61" s="408"/>
      <c r="F61" s="409"/>
      <c r="G61" s="124"/>
      <c r="H61" s="124"/>
      <c r="I61" s="125" t="str">
        <f>IF(G61="","",G61/H61)</f>
        <v/>
      </c>
      <c r="J61" s="126"/>
      <c r="K61" s="127" t="str">
        <f>IF(G61="","",IF(G61&gt;G62,2,IF(G61&lt;G62,0,1)))</f>
        <v/>
      </c>
      <c r="L61" s="124"/>
    </row>
    <row r="62" spans="2:12" ht="18" customHeight="1" x14ac:dyDescent="0.25">
      <c r="B62" s="124"/>
      <c r="C62" s="407"/>
      <c r="D62" s="408"/>
      <c r="E62" s="408"/>
      <c r="F62" s="409"/>
      <c r="G62" s="124"/>
      <c r="H62" s="124"/>
      <c r="I62" s="125" t="str">
        <f>IF(G62="","",G62/H62)</f>
        <v/>
      </c>
      <c r="J62" s="126"/>
      <c r="K62" s="127" t="str">
        <f>IF(G62="","",IF(G62&gt;G61,2,IF(G62&lt;G61,0,1)))</f>
        <v/>
      </c>
      <c r="L62" s="124"/>
    </row>
    <row r="63" spans="2:12" ht="18" customHeight="1" x14ac:dyDescent="0.25"/>
    <row r="64" spans="2:12" ht="18" customHeight="1" x14ac:dyDescent="0.25">
      <c r="B64" s="123" t="s">
        <v>575</v>
      </c>
      <c r="C64" s="410"/>
      <c r="D64" s="411"/>
      <c r="E64" s="411"/>
      <c r="F64" s="412"/>
      <c r="G64" s="413" t="s">
        <v>576</v>
      </c>
      <c r="H64" s="414"/>
      <c r="I64" s="415"/>
      <c r="J64" s="410"/>
      <c r="K64" s="411"/>
      <c r="L64" s="412"/>
    </row>
    <row r="65" spans="2:12" ht="18" customHeight="1" x14ac:dyDescent="0.25"/>
    <row r="66" spans="2:12" ht="18" customHeight="1" x14ac:dyDescent="0.25">
      <c r="B66" s="123" t="s">
        <v>561</v>
      </c>
      <c r="C66" s="410"/>
      <c r="D66" s="411"/>
      <c r="E66" s="411"/>
      <c r="F66" s="412"/>
      <c r="G66" s="413" t="s">
        <v>562</v>
      </c>
      <c r="H66" s="414"/>
      <c r="I66" s="415"/>
      <c r="J66" s="410"/>
      <c r="K66" s="411"/>
      <c r="L66" s="412"/>
    </row>
    <row r="67" spans="2:12" ht="18" customHeight="1" x14ac:dyDescent="0.25">
      <c r="B67" s="123" t="s">
        <v>603</v>
      </c>
      <c r="C67" s="414" t="s">
        <v>465</v>
      </c>
      <c r="D67" s="414"/>
      <c r="E67" s="414"/>
      <c r="F67" s="415"/>
      <c r="G67" s="123" t="s">
        <v>571</v>
      </c>
      <c r="H67" s="123" t="s">
        <v>570</v>
      </c>
      <c r="I67" s="123" t="s">
        <v>463</v>
      </c>
      <c r="J67" s="123" t="s">
        <v>569</v>
      </c>
      <c r="K67" s="123" t="s">
        <v>482</v>
      </c>
      <c r="L67" s="123" t="s">
        <v>572</v>
      </c>
    </row>
    <row r="68" spans="2:12" ht="18" customHeight="1" x14ac:dyDescent="0.25">
      <c r="B68" s="124"/>
      <c r="C68" s="407"/>
      <c r="D68" s="408"/>
      <c r="E68" s="408"/>
      <c r="F68" s="409"/>
      <c r="G68" s="124"/>
      <c r="H68" s="124"/>
      <c r="I68" s="125" t="str">
        <f>IF(G68="","",G68/H68)</f>
        <v/>
      </c>
      <c r="J68" s="126"/>
      <c r="K68" s="127" t="str">
        <f>IF(G68="","",IF(G68&gt;G69,2,IF(G68&lt;G69,0,1)))</f>
        <v/>
      </c>
      <c r="L68" s="124"/>
    </row>
    <row r="69" spans="2:12" ht="18" customHeight="1" x14ac:dyDescent="0.25">
      <c r="B69" s="124"/>
      <c r="C69" s="407"/>
      <c r="D69" s="408"/>
      <c r="E69" s="408"/>
      <c r="F69" s="409"/>
      <c r="G69" s="124"/>
      <c r="H69" s="124"/>
      <c r="I69" s="125" t="str">
        <f>IF(G69="","",G69/H69)</f>
        <v/>
      </c>
      <c r="J69" s="126"/>
      <c r="K69" s="127" t="str">
        <f>IF(G69="","",IF(G69&gt;G68,2,IF(G69&lt;G68,0,1)))</f>
        <v/>
      </c>
      <c r="L69" s="124"/>
    </row>
    <row r="71" spans="2:12" ht="18" customHeight="1" x14ac:dyDescent="0.25">
      <c r="B71" s="123" t="s">
        <v>575</v>
      </c>
      <c r="C71" s="410"/>
      <c r="D71" s="411"/>
      <c r="E71" s="411"/>
      <c r="F71" s="412"/>
      <c r="G71" s="413" t="s">
        <v>576</v>
      </c>
      <c r="H71" s="414"/>
      <c r="I71" s="415"/>
      <c r="J71" s="410"/>
      <c r="K71" s="411"/>
      <c r="L71" s="412"/>
    </row>
    <row r="72" spans="2:12" ht="18" customHeight="1" x14ac:dyDescent="0.25"/>
    <row r="73" spans="2:12" ht="18" customHeight="1" x14ac:dyDescent="0.25">
      <c r="B73" s="123" t="s">
        <v>561</v>
      </c>
      <c r="C73" s="410"/>
      <c r="D73" s="411"/>
      <c r="E73" s="411"/>
      <c r="F73" s="412"/>
      <c r="G73" s="413" t="s">
        <v>562</v>
      </c>
      <c r="H73" s="414"/>
      <c r="I73" s="415"/>
      <c r="J73" s="410"/>
      <c r="K73" s="411"/>
      <c r="L73" s="412"/>
    </row>
    <row r="74" spans="2:12" ht="18" customHeight="1" x14ac:dyDescent="0.25">
      <c r="B74" s="123" t="s">
        <v>603</v>
      </c>
      <c r="C74" s="414" t="s">
        <v>465</v>
      </c>
      <c r="D74" s="414"/>
      <c r="E74" s="414"/>
      <c r="F74" s="415"/>
      <c r="G74" s="123" t="s">
        <v>571</v>
      </c>
      <c r="H74" s="123" t="s">
        <v>570</v>
      </c>
      <c r="I74" s="123" t="s">
        <v>463</v>
      </c>
      <c r="J74" s="123" t="s">
        <v>569</v>
      </c>
      <c r="K74" s="123" t="s">
        <v>482</v>
      </c>
      <c r="L74" s="123" t="s">
        <v>572</v>
      </c>
    </row>
    <row r="75" spans="2:12" ht="18" customHeight="1" x14ac:dyDescent="0.25">
      <c r="B75" s="124"/>
      <c r="C75" s="407"/>
      <c r="D75" s="408"/>
      <c r="E75" s="408"/>
      <c r="F75" s="409"/>
      <c r="G75" s="124"/>
      <c r="H75" s="124"/>
      <c r="I75" s="125" t="str">
        <f>IF(G75="","",G75/H75)</f>
        <v/>
      </c>
      <c r="J75" s="126"/>
      <c r="K75" s="127" t="str">
        <f>IF(G75="","",IF(G75&gt;G76,2,IF(G75&lt;G76,0,1)))</f>
        <v/>
      </c>
      <c r="L75" s="124"/>
    </row>
    <row r="76" spans="2:12" ht="18" customHeight="1" x14ac:dyDescent="0.25">
      <c r="B76" s="124"/>
      <c r="C76" s="407"/>
      <c r="D76" s="408"/>
      <c r="E76" s="408"/>
      <c r="F76" s="409"/>
      <c r="G76" s="124"/>
      <c r="H76" s="124"/>
      <c r="I76" s="125" t="str">
        <f>IF(G76="","",G76/H76)</f>
        <v/>
      </c>
      <c r="J76" s="126"/>
      <c r="K76" s="127" t="str">
        <f>IF(G76="","",IF(G76&gt;G75,2,IF(G76&lt;G75,0,1)))</f>
        <v/>
      </c>
      <c r="L76" s="124"/>
    </row>
    <row r="78" spans="2:12" ht="18" customHeight="1" x14ac:dyDescent="0.25">
      <c r="B78" s="123" t="s">
        <v>575</v>
      </c>
      <c r="C78" s="410"/>
      <c r="D78" s="411"/>
      <c r="E78" s="411"/>
      <c r="F78" s="412"/>
      <c r="G78" s="413" t="s">
        <v>576</v>
      </c>
      <c r="H78" s="414"/>
      <c r="I78" s="415"/>
      <c r="J78" s="410"/>
      <c r="K78" s="411"/>
      <c r="L78" s="412"/>
    </row>
    <row r="79" spans="2:12" ht="18" customHeight="1" x14ac:dyDescent="0.25"/>
    <row r="80" spans="2:12" ht="18" customHeight="1" x14ac:dyDescent="0.25">
      <c r="B80" s="123" t="s">
        <v>561</v>
      </c>
      <c r="C80" s="410"/>
      <c r="D80" s="411"/>
      <c r="E80" s="411"/>
      <c r="F80" s="412"/>
      <c r="G80" s="413" t="s">
        <v>562</v>
      </c>
      <c r="H80" s="414"/>
      <c r="I80" s="415"/>
      <c r="J80" s="410"/>
      <c r="K80" s="411"/>
      <c r="L80" s="412"/>
    </row>
    <row r="81" spans="2:12" ht="18" customHeight="1" x14ac:dyDescent="0.25">
      <c r="B81" s="123" t="s">
        <v>603</v>
      </c>
      <c r="C81" s="414" t="s">
        <v>465</v>
      </c>
      <c r="D81" s="414"/>
      <c r="E81" s="414"/>
      <c r="F81" s="415"/>
      <c r="G81" s="123" t="s">
        <v>571</v>
      </c>
      <c r="H81" s="123" t="s">
        <v>570</v>
      </c>
      <c r="I81" s="123" t="s">
        <v>463</v>
      </c>
      <c r="J81" s="123" t="s">
        <v>569</v>
      </c>
      <c r="K81" s="123" t="s">
        <v>482</v>
      </c>
      <c r="L81" s="123" t="s">
        <v>572</v>
      </c>
    </row>
    <row r="82" spans="2:12" ht="18" customHeight="1" x14ac:dyDescent="0.25">
      <c r="B82" s="124"/>
      <c r="C82" s="407"/>
      <c r="D82" s="408"/>
      <c r="E82" s="408"/>
      <c r="F82" s="409"/>
      <c r="G82" s="124"/>
      <c r="H82" s="124"/>
      <c r="I82" s="125" t="str">
        <f>IF(G82="","",G82/H82)</f>
        <v/>
      </c>
      <c r="J82" s="126"/>
      <c r="K82" s="127" t="str">
        <f>IF(G82="","",IF(G82&gt;G83,2,IF(G82&lt;G83,0,1)))</f>
        <v/>
      </c>
      <c r="L82" s="124"/>
    </row>
    <row r="83" spans="2:12" ht="18" customHeight="1" x14ac:dyDescent="0.25">
      <c r="B83" s="124"/>
      <c r="C83" s="407"/>
      <c r="D83" s="408"/>
      <c r="E83" s="408"/>
      <c r="F83" s="409"/>
      <c r="G83" s="124"/>
      <c r="H83" s="124"/>
      <c r="I83" s="125" t="str">
        <f>IF(G83="","",G83/H83)</f>
        <v/>
      </c>
      <c r="J83" s="126"/>
      <c r="K83" s="127" t="str">
        <f>IF(G83="","",IF(G83&gt;G82,2,IF(G83&lt;G82,0,1)))</f>
        <v/>
      </c>
      <c r="L83" s="124"/>
    </row>
    <row r="84" spans="2:12" ht="18" customHeight="1" x14ac:dyDescent="0.25"/>
    <row r="85" spans="2:12" ht="18" customHeight="1" x14ac:dyDescent="0.25">
      <c r="B85" s="123" t="s">
        <v>575</v>
      </c>
      <c r="C85" s="410"/>
      <c r="D85" s="411"/>
      <c r="E85" s="411"/>
      <c r="F85" s="412"/>
      <c r="G85" s="413" t="s">
        <v>576</v>
      </c>
      <c r="H85" s="414"/>
      <c r="I85" s="415"/>
      <c r="J85" s="410"/>
      <c r="K85" s="411"/>
      <c r="L85" s="412"/>
    </row>
    <row r="86" spans="2:12" ht="18" customHeight="1" x14ac:dyDescent="0.25"/>
    <row r="87" spans="2:12" ht="18" customHeight="1" x14ac:dyDescent="0.25">
      <c r="B87" s="123" t="s">
        <v>561</v>
      </c>
      <c r="C87" s="410"/>
      <c r="D87" s="411"/>
      <c r="E87" s="411"/>
      <c r="F87" s="412"/>
      <c r="G87" s="413" t="s">
        <v>562</v>
      </c>
      <c r="H87" s="414"/>
      <c r="I87" s="415"/>
      <c r="J87" s="410"/>
      <c r="K87" s="411"/>
      <c r="L87" s="412"/>
    </row>
    <row r="88" spans="2:12" ht="18" customHeight="1" x14ac:dyDescent="0.25">
      <c r="B88" s="123" t="s">
        <v>603</v>
      </c>
      <c r="C88" s="414" t="s">
        <v>465</v>
      </c>
      <c r="D88" s="414"/>
      <c r="E88" s="414"/>
      <c r="F88" s="415"/>
      <c r="G88" s="123" t="s">
        <v>571</v>
      </c>
      <c r="H88" s="123" t="s">
        <v>570</v>
      </c>
      <c r="I88" s="123" t="s">
        <v>463</v>
      </c>
      <c r="J88" s="123" t="s">
        <v>569</v>
      </c>
      <c r="K88" s="123" t="s">
        <v>482</v>
      </c>
      <c r="L88" s="123" t="s">
        <v>572</v>
      </c>
    </row>
    <row r="89" spans="2:12" ht="18" customHeight="1" x14ac:dyDescent="0.25">
      <c r="B89" s="124"/>
      <c r="C89" s="407"/>
      <c r="D89" s="408"/>
      <c r="E89" s="408"/>
      <c r="F89" s="409"/>
      <c r="G89" s="124"/>
      <c r="H89" s="124"/>
      <c r="I89" s="125" t="str">
        <f>IF(G89="","",G89/H89)</f>
        <v/>
      </c>
      <c r="J89" s="126"/>
      <c r="K89" s="127" t="str">
        <f>IF(G89="","",IF(G89&gt;G90,2,IF(G89&lt;G90,0,1)))</f>
        <v/>
      </c>
      <c r="L89" s="124"/>
    </row>
    <row r="90" spans="2:12" ht="18" customHeight="1" x14ac:dyDescent="0.25">
      <c r="B90" s="124"/>
      <c r="C90" s="407"/>
      <c r="D90" s="408"/>
      <c r="E90" s="408"/>
      <c r="F90" s="409"/>
      <c r="G90" s="124"/>
      <c r="H90" s="124"/>
      <c r="I90" s="125" t="str">
        <f>IF(G90="","",G90/H90)</f>
        <v/>
      </c>
      <c r="J90" s="126"/>
      <c r="K90" s="127" t="str">
        <f>IF(G90="","",IF(G90&gt;G89,2,IF(G90&lt;G89,0,1)))</f>
        <v/>
      </c>
      <c r="L90" s="124"/>
    </row>
    <row r="91" spans="2:12" ht="18" customHeight="1" x14ac:dyDescent="0.25"/>
    <row r="92" spans="2:12" ht="18" customHeight="1" x14ac:dyDescent="0.25">
      <c r="B92" s="123" t="s">
        <v>575</v>
      </c>
      <c r="C92" s="410"/>
      <c r="D92" s="411"/>
      <c r="E92" s="411"/>
      <c r="F92" s="412"/>
      <c r="G92" s="413" t="s">
        <v>576</v>
      </c>
      <c r="H92" s="414"/>
      <c r="I92" s="415"/>
      <c r="J92" s="410"/>
      <c r="K92" s="411"/>
      <c r="L92" s="412"/>
    </row>
    <row r="93" spans="2:12" ht="18" customHeight="1" x14ac:dyDescent="0.25"/>
    <row r="94" spans="2:12" ht="18" customHeight="1" x14ac:dyDescent="0.25">
      <c r="B94" s="123" t="s">
        <v>561</v>
      </c>
      <c r="C94" s="410"/>
      <c r="D94" s="411"/>
      <c r="E94" s="411"/>
      <c r="F94" s="412"/>
      <c r="G94" s="413" t="s">
        <v>562</v>
      </c>
      <c r="H94" s="414"/>
      <c r="I94" s="415"/>
      <c r="J94" s="410"/>
      <c r="K94" s="411"/>
      <c r="L94" s="412"/>
    </row>
    <row r="95" spans="2:12" ht="18" customHeight="1" x14ac:dyDescent="0.25">
      <c r="B95" s="123" t="s">
        <v>603</v>
      </c>
      <c r="C95" s="414" t="s">
        <v>465</v>
      </c>
      <c r="D95" s="414"/>
      <c r="E95" s="414"/>
      <c r="F95" s="415"/>
      <c r="G95" s="123" t="s">
        <v>571</v>
      </c>
      <c r="H95" s="123" t="s">
        <v>570</v>
      </c>
      <c r="I95" s="123" t="s">
        <v>463</v>
      </c>
      <c r="J95" s="123" t="s">
        <v>569</v>
      </c>
      <c r="K95" s="123" t="s">
        <v>482</v>
      </c>
      <c r="L95" s="123" t="s">
        <v>572</v>
      </c>
    </row>
    <row r="96" spans="2:12" ht="18" customHeight="1" x14ac:dyDescent="0.25">
      <c r="B96" s="124"/>
      <c r="C96" s="407"/>
      <c r="D96" s="408"/>
      <c r="E96" s="408"/>
      <c r="F96" s="409"/>
      <c r="G96" s="124"/>
      <c r="H96" s="124"/>
      <c r="I96" s="125" t="str">
        <f>IF(G96="","",G96/H96)</f>
        <v/>
      </c>
      <c r="J96" s="126"/>
      <c r="K96" s="127" t="str">
        <f>IF(G96="","",IF(G96&gt;G97,2,IF(G96&lt;G97,0,1)))</f>
        <v/>
      </c>
      <c r="L96" s="124"/>
    </row>
    <row r="97" spans="2:12" ht="18" customHeight="1" x14ac:dyDescent="0.25">
      <c r="B97" s="124"/>
      <c r="C97" s="407"/>
      <c r="D97" s="408"/>
      <c r="E97" s="408"/>
      <c r="F97" s="409"/>
      <c r="G97" s="124"/>
      <c r="H97" s="124"/>
      <c r="I97" s="125" t="str">
        <f>IF(G97="","",G97/H97)</f>
        <v/>
      </c>
      <c r="J97" s="126"/>
      <c r="K97" s="127" t="str">
        <f>IF(G97="","",IF(G97&gt;G96,2,IF(G97&lt;G96,0,1)))</f>
        <v/>
      </c>
      <c r="L97" s="124"/>
    </row>
    <row r="98" spans="2:12" ht="18" customHeight="1" x14ac:dyDescent="0.25"/>
    <row r="99" spans="2:12" ht="18" customHeight="1" x14ac:dyDescent="0.25">
      <c r="B99" s="123" t="s">
        <v>575</v>
      </c>
      <c r="C99" s="410"/>
      <c r="D99" s="411"/>
      <c r="E99" s="411"/>
      <c r="F99" s="412"/>
      <c r="G99" s="413" t="s">
        <v>576</v>
      </c>
      <c r="H99" s="414"/>
      <c r="I99" s="415"/>
      <c r="J99" s="410"/>
      <c r="K99" s="411"/>
      <c r="L99" s="412"/>
    </row>
    <row r="100" spans="2:12" ht="18" customHeight="1" x14ac:dyDescent="0.25"/>
    <row r="101" spans="2:12" ht="18" customHeight="1" x14ac:dyDescent="0.25">
      <c r="B101" s="123" t="s">
        <v>561</v>
      </c>
      <c r="C101" s="410"/>
      <c r="D101" s="411"/>
      <c r="E101" s="411"/>
      <c r="F101" s="412"/>
      <c r="G101" s="413" t="s">
        <v>562</v>
      </c>
      <c r="H101" s="414"/>
      <c r="I101" s="415"/>
      <c r="J101" s="410"/>
      <c r="K101" s="411"/>
      <c r="L101" s="412"/>
    </row>
    <row r="102" spans="2:12" ht="18" customHeight="1" x14ac:dyDescent="0.25">
      <c r="B102" s="123" t="s">
        <v>603</v>
      </c>
      <c r="C102" s="414" t="s">
        <v>465</v>
      </c>
      <c r="D102" s="414"/>
      <c r="E102" s="414"/>
      <c r="F102" s="415"/>
      <c r="G102" s="123" t="s">
        <v>571</v>
      </c>
      <c r="H102" s="123" t="s">
        <v>570</v>
      </c>
      <c r="I102" s="123" t="s">
        <v>463</v>
      </c>
      <c r="J102" s="123" t="s">
        <v>569</v>
      </c>
      <c r="K102" s="123" t="s">
        <v>482</v>
      </c>
      <c r="L102" s="123" t="s">
        <v>572</v>
      </c>
    </row>
    <row r="103" spans="2:12" ht="18" customHeight="1" x14ac:dyDescent="0.25">
      <c r="B103" s="124"/>
      <c r="C103" s="407"/>
      <c r="D103" s="408"/>
      <c r="E103" s="408"/>
      <c r="F103" s="409"/>
      <c r="G103" s="124"/>
      <c r="H103" s="124"/>
      <c r="I103" s="125" t="str">
        <f>IF(G103="","",G103/H103)</f>
        <v/>
      </c>
      <c r="J103" s="126"/>
      <c r="K103" s="127" t="str">
        <f>IF(G103="","",IF(G103&gt;G104,2,IF(G103&lt;G104,0,1)))</f>
        <v/>
      </c>
      <c r="L103" s="124"/>
    </row>
    <row r="104" spans="2:12" ht="18" customHeight="1" x14ac:dyDescent="0.25">
      <c r="B104" s="124"/>
      <c r="C104" s="407"/>
      <c r="D104" s="408"/>
      <c r="E104" s="408"/>
      <c r="F104" s="409"/>
      <c r="G104" s="124"/>
      <c r="H104" s="124"/>
      <c r="I104" s="125" t="str">
        <f>IF(G104="","",G104/H104)</f>
        <v/>
      </c>
      <c r="J104" s="126"/>
      <c r="K104" s="127" t="str">
        <f>IF(G104="","",IF(G104&gt;G103,2,IF(G104&lt;G103,0,1)))</f>
        <v/>
      </c>
      <c r="L104" s="124"/>
    </row>
    <row r="106" spans="2:12" ht="18" customHeight="1" x14ac:dyDescent="0.25">
      <c r="B106" s="123" t="s">
        <v>575</v>
      </c>
      <c r="C106" s="410"/>
      <c r="D106" s="411"/>
      <c r="E106" s="411"/>
      <c r="F106" s="412"/>
      <c r="G106" s="413" t="s">
        <v>576</v>
      </c>
      <c r="H106" s="414"/>
      <c r="I106" s="415"/>
      <c r="J106" s="410"/>
      <c r="K106" s="411"/>
      <c r="L106" s="412"/>
    </row>
    <row r="107" spans="2:12" ht="18" customHeight="1" x14ac:dyDescent="0.25"/>
    <row r="108" spans="2:12" ht="18" customHeight="1" x14ac:dyDescent="0.25">
      <c r="B108" s="123" t="s">
        <v>561</v>
      </c>
      <c r="C108" s="410"/>
      <c r="D108" s="411"/>
      <c r="E108" s="411"/>
      <c r="F108" s="412"/>
      <c r="G108" s="413" t="s">
        <v>562</v>
      </c>
      <c r="H108" s="414"/>
      <c r="I108" s="415"/>
      <c r="J108" s="410"/>
      <c r="K108" s="411"/>
      <c r="L108" s="412"/>
    </row>
    <row r="109" spans="2:12" ht="18" customHeight="1" x14ac:dyDescent="0.25">
      <c r="B109" s="123" t="s">
        <v>603</v>
      </c>
      <c r="C109" s="414" t="s">
        <v>465</v>
      </c>
      <c r="D109" s="414"/>
      <c r="E109" s="414"/>
      <c r="F109" s="415"/>
      <c r="G109" s="123" t="s">
        <v>571</v>
      </c>
      <c r="H109" s="123" t="s">
        <v>570</v>
      </c>
      <c r="I109" s="123" t="s">
        <v>463</v>
      </c>
      <c r="J109" s="123" t="s">
        <v>569</v>
      </c>
      <c r="K109" s="123" t="s">
        <v>482</v>
      </c>
      <c r="L109" s="123" t="s">
        <v>572</v>
      </c>
    </row>
    <row r="110" spans="2:12" ht="18" customHeight="1" x14ac:dyDescent="0.25">
      <c r="B110" s="124"/>
      <c r="C110" s="407"/>
      <c r="D110" s="408"/>
      <c r="E110" s="408"/>
      <c r="F110" s="409"/>
      <c r="G110" s="124"/>
      <c r="H110" s="124"/>
      <c r="I110" s="125" t="str">
        <f>IF(G110="","",G110/H110)</f>
        <v/>
      </c>
      <c r="J110" s="126"/>
      <c r="K110" s="127" t="str">
        <f>IF(G110="","",IF(G110&gt;G111,2,IF(G110&lt;G111,0,1)))</f>
        <v/>
      </c>
      <c r="L110" s="124"/>
    </row>
    <row r="111" spans="2:12" ht="18" customHeight="1" x14ac:dyDescent="0.25">
      <c r="B111" s="124"/>
      <c r="C111" s="407"/>
      <c r="D111" s="408"/>
      <c r="E111" s="408"/>
      <c r="F111" s="409"/>
      <c r="G111" s="124"/>
      <c r="H111" s="124"/>
      <c r="I111" s="125" t="str">
        <f>IF(G111="","",G111/H111)</f>
        <v/>
      </c>
      <c r="J111" s="126"/>
      <c r="K111" s="127" t="str">
        <f>IF(G111="","",IF(G111&gt;G110,2,IF(G111&lt;G110,0,1)))</f>
        <v/>
      </c>
      <c r="L111" s="124"/>
    </row>
  </sheetData>
  <sheetProtection selectLockedCells="1"/>
  <mergeCells count="143">
    <mergeCell ref="B2:L2"/>
    <mergeCell ref="J101:L101"/>
    <mergeCell ref="J99:L99"/>
    <mergeCell ref="J94:L94"/>
    <mergeCell ref="J92:L92"/>
    <mergeCell ref="J87:L87"/>
    <mergeCell ref="J73:L73"/>
    <mergeCell ref="J71:L71"/>
    <mergeCell ref="J66:L66"/>
    <mergeCell ref="J64:L64"/>
    <mergeCell ref="J59:L59"/>
    <mergeCell ref="J45:L45"/>
    <mergeCell ref="J43:L43"/>
    <mergeCell ref="J38:L38"/>
    <mergeCell ref="J36:L36"/>
    <mergeCell ref="J31:L31"/>
    <mergeCell ref="J17:L17"/>
    <mergeCell ref="J15:L15"/>
    <mergeCell ref="J10:L10"/>
    <mergeCell ref="H5:I5"/>
    <mergeCell ref="C8:F8"/>
    <mergeCell ref="C10:F10"/>
    <mergeCell ref="C5:D5"/>
    <mergeCell ref="H4:L4"/>
    <mergeCell ref="B4:G4"/>
    <mergeCell ref="G8:I8"/>
    <mergeCell ref="G10:I10"/>
    <mergeCell ref="C17:F17"/>
    <mergeCell ref="G17:I17"/>
    <mergeCell ref="C19:F19"/>
    <mergeCell ref="C20:F20"/>
    <mergeCell ref="C13:F13"/>
    <mergeCell ref="C12:F12"/>
    <mergeCell ref="C15:F15"/>
    <mergeCell ref="G15:I15"/>
    <mergeCell ref="C11:F11"/>
    <mergeCell ref="C18:F18"/>
    <mergeCell ref="J8:L8"/>
    <mergeCell ref="J5:K5"/>
    <mergeCell ref="C26:F26"/>
    <mergeCell ref="C27:F27"/>
    <mergeCell ref="C29:F29"/>
    <mergeCell ref="G29:I29"/>
    <mergeCell ref="J29:L29"/>
    <mergeCell ref="C22:F22"/>
    <mergeCell ref="G22:I22"/>
    <mergeCell ref="J22:L22"/>
    <mergeCell ref="C24:F24"/>
    <mergeCell ref="G24:I24"/>
    <mergeCell ref="J24:L24"/>
    <mergeCell ref="C25:F25"/>
    <mergeCell ref="B6:G6"/>
    <mergeCell ref="H6:L6"/>
    <mergeCell ref="C36:F36"/>
    <mergeCell ref="G36:I36"/>
    <mergeCell ref="C38:F38"/>
    <mergeCell ref="G38:I38"/>
    <mergeCell ref="C31:F31"/>
    <mergeCell ref="G31:I31"/>
    <mergeCell ref="C33:F33"/>
    <mergeCell ref="C34:F34"/>
    <mergeCell ref="C32:F32"/>
    <mergeCell ref="C45:F45"/>
    <mergeCell ref="G45:I45"/>
    <mergeCell ref="C47:F47"/>
    <mergeCell ref="C48:F48"/>
    <mergeCell ref="C40:F40"/>
    <mergeCell ref="C41:F41"/>
    <mergeCell ref="C43:F43"/>
    <mergeCell ref="G43:I43"/>
    <mergeCell ref="C39:F39"/>
    <mergeCell ref="C46:F46"/>
    <mergeCell ref="C54:F54"/>
    <mergeCell ref="C55:F55"/>
    <mergeCell ref="C57:F57"/>
    <mergeCell ref="G57:I57"/>
    <mergeCell ref="J57:L57"/>
    <mergeCell ref="C50:F50"/>
    <mergeCell ref="G50:I50"/>
    <mergeCell ref="J50:L50"/>
    <mergeCell ref="C52:F52"/>
    <mergeCell ref="G52:I52"/>
    <mergeCell ref="J52:L52"/>
    <mergeCell ref="C53:F53"/>
    <mergeCell ref="C64:F64"/>
    <mergeCell ref="G64:I64"/>
    <mergeCell ref="C66:F66"/>
    <mergeCell ref="G66:I66"/>
    <mergeCell ref="C59:F59"/>
    <mergeCell ref="G59:I59"/>
    <mergeCell ref="C61:F61"/>
    <mergeCell ref="C62:F62"/>
    <mergeCell ref="C60:F60"/>
    <mergeCell ref="C73:F73"/>
    <mergeCell ref="G73:I73"/>
    <mergeCell ref="C75:F75"/>
    <mergeCell ref="C76:F76"/>
    <mergeCell ref="C68:F68"/>
    <mergeCell ref="C69:F69"/>
    <mergeCell ref="C71:F71"/>
    <mergeCell ref="G71:I71"/>
    <mergeCell ref="C67:F67"/>
    <mergeCell ref="C74:F74"/>
    <mergeCell ref="C82:F82"/>
    <mergeCell ref="C83:F83"/>
    <mergeCell ref="C85:F85"/>
    <mergeCell ref="G85:I85"/>
    <mergeCell ref="J85:L85"/>
    <mergeCell ref="C78:F78"/>
    <mergeCell ref="G78:I78"/>
    <mergeCell ref="J78:L78"/>
    <mergeCell ref="C80:F80"/>
    <mergeCell ref="G80:I80"/>
    <mergeCell ref="J80:L80"/>
    <mergeCell ref="C81:F81"/>
    <mergeCell ref="C92:F92"/>
    <mergeCell ref="G92:I92"/>
    <mergeCell ref="C94:F94"/>
    <mergeCell ref="G94:I94"/>
    <mergeCell ref="C87:F87"/>
    <mergeCell ref="G87:I87"/>
    <mergeCell ref="C89:F89"/>
    <mergeCell ref="C90:F90"/>
    <mergeCell ref="C88:F88"/>
    <mergeCell ref="C101:F101"/>
    <mergeCell ref="G101:I101"/>
    <mergeCell ref="C103:F103"/>
    <mergeCell ref="C104:F104"/>
    <mergeCell ref="C96:F96"/>
    <mergeCell ref="C97:F97"/>
    <mergeCell ref="C99:F99"/>
    <mergeCell ref="G99:I99"/>
    <mergeCell ref="C95:F95"/>
    <mergeCell ref="C102:F102"/>
    <mergeCell ref="C110:F110"/>
    <mergeCell ref="C111:F111"/>
    <mergeCell ref="C106:F106"/>
    <mergeCell ref="G106:I106"/>
    <mergeCell ref="J106:L106"/>
    <mergeCell ref="C108:F108"/>
    <mergeCell ref="G108:I108"/>
    <mergeCell ref="J108:L108"/>
    <mergeCell ref="C109:F109"/>
  </mergeCells>
  <dataValidations count="2">
    <dataValidation type="list" allowBlank="1" showInputMessage="1" showErrorMessage="1" sqref="J10 J94 J101 J17 J24 J31 J38 J45 J52 J59 J66 J73 J80 J87 J108">
      <formula1>#REF!</formula1>
    </dataValidation>
    <dataValidation type="list" allowBlank="1" showInputMessage="1" showErrorMessage="1" sqref="J8:L8 J99:L99 J15:L15 J22:L22 J29:L29 J36:L36 J43:L43 J50:L50 J57:L57 J64:L64 J71:L71 J78:L78 J85:L85 J92:L92 J106:L106 C8:F8 C99:F99 C15:F15 C22:F22 C29:F29 C36:F36 C43:F43 C50:F50 C57:F57 C64:F64 C71:F71 C78:F78 C85:F85 C92:F92 C106:F106 B96:C97 B12:C13 B103:C104 B19:C20 B26:C27 B33:C34 B40:C41 B47:C48 B54:C55 B61:C62 B68:C69 B75:C76 B82:C83 B89:C90 B110:C111 F5 H5:I5 C10:F10 C101:F101 C17:F17 C24:F24 C31:F31 C38:F38 C45:F45 C52:F52 C59:F59 C66:F66 C73:F73 C80:F80 C87:F87 C94:F94 C108:F108 C5:D5 L5 B4">
      <formula1>#REF!</formula1>
    </dataValidation>
  </dataValidations>
  <printOptions horizontalCentered="1"/>
  <pageMargins left="0.31496062992125984" right="0.31496062992125984" top="0.35433070866141736" bottom="0.35433070866141736" header="0.31496062992125984" footer="0.31496062992125984"/>
  <pageSetup paperSize="9" orientation="portrait" horizontalDpi="4294967293" verticalDpi="300" r:id="rId1"/>
  <rowBreaks count="2" manualBreakCount="2">
    <brk id="42" min="1" max="11" man="1"/>
    <brk id="77" min="1"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'Données Clubs'!$C$5:$C$68</xm:f>
          </x14:formula1>
          <xm:sqref>H6:L6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9">
    <tabColor indexed="47"/>
    <pageSetUpPr fitToPage="1"/>
  </sheetPr>
  <dimension ref="B1:BY81"/>
  <sheetViews>
    <sheetView showGridLines="0" zoomScaleNormal="100" workbookViewId="0">
      <selection activeCell="A8" sqref="A8"/>
    </sheetView>
  </sheetViews>
  <sheetFormatPr baseColWidth="10" defaultColWidth="11.42578125" defaultRowHeight="12.75" x14ac:dyDescent="0.2"/>
  <cols>
    <col min="1" max="2" width="2.7109375" style="51" customWidth="1"/>
    <col min="3" max="3" width="15.7109375" style="51" customWidth="1"/>
    <col min="4" max="4" width="22.28515625" style="51" customWidth="1"/>
    <col min="5" max="25" width="5.5703125" style="51" customWidth="1"/>
    <col min="26" max="27" width="8.28515625" style="51" customWidth="1"/>
    <col min="28" max="30" width="5.5703125" style="51" customWidth="1"/>
    <col min="31" max="31" width="11.85546875" style="51" customWidth="1"/>
    <col min="32" max="32" width="11.7109375" style="51" hidden="1" customWidth="1"/>
    <col min="33" max="33" width="11.42578125" style="51" hidden="1" customWidth="1"/>
    <col min="34" max="42" width="0" style="51" hidden="1" customWidth="1"/>
    <col min="43" max="258" width="11.42578125" style="51"/>
    <col min="259" max="259" width="2.7109375" style="51" customWidth="1"/>
    <col min="260" max="260" width="15.7109375" style="51" customWidth="1"/>
    <col min="261" max="261" width="22.28515625" style="51" customWidth="1"/>
    <col min="262" max="273" width="6.7109375" style="51" customWidth="1"/>
    <col min="274" max="274" width="9.85546875" style="51" customWidth="1"/>
    <col min="275" max="275" width="9.42578125" style="51" customWidth="1"/>
    <col min="276" max="276" width="10" style="51" customWidth="1"/>
    <col min="277" max="277" width="8.42578125" style="51" customWidth="1"/>
    <col min="278" max="278" width="11.85546875" style="51" customWidth="1"/>
    <col min="279" max="288" width="0" style="51" hidden="1" customWidth="1"/>
    <col min="289" max="289" width="11.42578125" style="51" customWidth="1"/>
    <col min="290" max="514" width="11.42578125" style="51"/>
    <col min="515" max="515" width="2.7109375" style="51" customWidth="1"/>
    <col min="516" max="516" width="15.7109375" style="51" customWidth="1"/>
    <col min="517" max="517" width="22.28515625" style="51" customWidth="1"/>
    <col min="518" max="529" width="6.7109375" style="51" customWidth="1"/>
    <col min="530" max="530" width="9.85546875" style="51" customWidth="1"/>
    <col min="531" max="531" width="9.42578125" style="51" customWidth="1"/>
    <col min="532" max="532" width="10" style="51" customWidth="1"/>
    <col min="533" max="533" width="8.42578125" style="51" customWidth="1"/>
    <col min="534" max="534" width="11.85546875" style="51" customWidth="1"/>
    <col min="535" max="544" width="0" style="51" hidden="1" customWidth="1"/>
    <col min="545" max="545" width="11.42578125" style="51" customWidth="1"/>
    <col min="546" max="770" width="11.42578125" style="51"/>
    <col min="771" max="771" width="2.7109375" style="51" customWidth="1"/>
    <col min="772" max="772" width="15.7109375" style="51" customWidth="1"/>
    <col min="773" max="773" width="22.28515625" style="51" customWidth="1"/>
    <col min="774" max="785" width="6.7109375" style="51" customWidth="1"/>
    <col min="786" max="786" width="9.85546875" style="51" customWidth="1"/>
    <col min="787" max="787" width="9.42578125" style="51" customWidth="1"/>
    <col min="788" max="788" width="10" style="51" customWidth="1"/>
    <col min="789" max="789" width="8.42578125" style="51" customWidth="1"/>
    <col min="790" max="790" width="11.85546875" style="51" customWidth="1"/>
    <col min="791" max="800" width="0" style="51" hidden="1" customWidth="1"/>
    <col min="801" max="801" width="11.42578125" style="51" customWidth="1"/>
    <col min="802" max="1026" width="11.42578125" style="51"/>
    <col min="1027" max="1027" width="2.7109375" style="51" customWidth="1"/>
    <col min="1028" max="1028" width="15.7109375" style="51" customWidth="1"/>
    <col min="1029" max="1029" width="22.28515625" style="51" customWidth="1"/>
    <col min="1030" max="1041" width="6.7109375" style="51" customWidth="1"/>
    <col min="1042" max="1042" width="9.85546875" style="51" customWidth="1"/>
    <col min="1043" max="1043" width="9.42578125" style="51" customWidth="1"/>
    <col min="1044" max="1044" width="10" style="51" customWidth="1"/>
    <col min="1045" max="1045" width="8.42578125" style="51" customWidth="1"/>
    <col min="1046" max="1046" width="11.85546875" style="51" customWidth="1"/>
    <col min="1047" max="1056" width="0" style="51" hidden="1" customWidth="1"/>
    <col min="1057" max="1057" width="11.42578125" style="51" customWidth="1"/>
    <col min="1058" max="1282" width="11.42578125" style="51"/>
    <col min="1283" max="1283" width="2.7109375" style="51" customWidth="1"/>
    <col min="1284" max="1284" width="15.7109375" style="51" customWidth="1"/>
    <col min="1285" max="1285" width="22.28515625" style="51" customWidth="1"/>
    <col min="1286" max="1297" width="6.7109375" style="51" customWidth="1"/>
    <col min="1298" max="1298" width="9.85546875" style="51" customWidth="1"/>
    <col min="1299" max="1299" width="9.42578125" style="51" customWidth="1"/>
    <col min="1300" max="1300" width="10" style="51" customWidth="1"/>
    <col min="1301" max="1301" width="8.42578125" style="51" customWidth="1"/>
    <col min="1302" max="1302" width="11.85546875" style="51" customWidth="1"/>
    <col min="1303" max="1312" width="0" style="51" hidden="1" customWidth="1"/>
    <col min="1313" max="1313" width="11.42578125" style="51" customWidth="1"/>
    <col min="1314" max="1538" width="11.42578125" style="51"/>
    <col min="1539" max="1539" width="2.7109375" style="51" customWidth="1"/>
    <col min="1540" max="1540" width="15.7109375" style="51" customWidth="1"/>
    <col min="1541" max="1541" width="22.28515625" style="51" customWidth="1"/>
    <col min="1542" max="1553" width="6.7109375" style="51" customWidth="1"/>
    <col min="1554" max="1554" width="9.85546875" style="51" customWidth="1"/>
    <col min="1555" max="1555" width="9.42578125" style="51" customWidth="1"/>
    <col min="1556" max="1556" width="10" style="51" customWidth="1"/>
    <col min="1557" max="1557" width="8.42578125" style="51" customWidth="1"/>
    <col min="1558" max="1558" width="11.85546875" style="51" customWidth="1"/>
    <col min="1559" max="1568" width="0" style="51" hidden="1" customWidth="1"/>
    <col min="1569" max="1569" width="11.42578125" style="51" customWidth="1"/>
    <col min="1570" max="1794" width="11.42578125" style="51"/>
    <col min="1795" max="1795" width="2.7109375" style="51" customWidth="1"/>
    <col min="1796" max="1796" width="15.7109375" style="51" customWidth="1"/>
    <col min="1797" max="1797" width="22.28515625" style="51" customWidth="1"/>
    <col min="1798" max="1809" width="6.7109375" style="51" customWidth="1"/>
    <col min="1810" max="1810" width="9.85546875" style="51" customWidth="1"/>
    <col min="1811" max="1811" width="9.42578125" style="51" customWidth="1"/>
    <col min="1812" max="1812" width="10" style="51" customWidth="1"/>
    <col min="1813" max="1813" width="8.42578125" style="51" customWidth="1"/>
    <col min="1814" max="1814" width="11.85546875" style="51" customWidth="1"/>
    <col min="1815" max="1824" width="0" style="51" hidden="1" customWidth="1"/>
    <col min="1825" max="1825" width="11.42578125" style="51" customWidth="1"/>
    <col min="1826" max="2050" width="11.42578125" style="51"/>
    <col min="2051" max="2051" width="2.7109375" style="51" customWidth="1"/>
    <col min="2052" max="2052" width="15.7109375" style="51" customWidth="1"/>
    <col min="2053" max="2053" width="22.28515625" style="51" customWidth="1"/>
    <col min="2054" max="2065" width="6.7109375" style="51" customWidth="1"/>
    <col min="2066" max="2066" width="9.85546875" style="51" customWidth="1"/>
    <col min="2067" max="2067" width="9.42578125" style="51" customWidth="1"/>
    <col min="2068" max="2068" width="10" style="51" customWidth="1"/>
    <col min="2069" max="2069" width="8.42578125" style="51" customWidth="1"/>
    <col min="2070" max="2070" width="11.85546875" style="51" customWidth="1"/>
    <col min="2071" max="2080" width="0" style="51" hidden="1" customWidth="1"/>
    <col min="2081" max="2081" width="11.42578125" style="51" customWidth="1"/>
    <col min="2082" max="2306" width="11.42578125" style="51"/>
    <col min="2307" max="2307" width="2.7109375" style="51" customWidth="1"/>
    <col min="2308" max="2308" width="15.7109375" style="51" customWidth="1"/>
    <col min="2309" max="2309" width="22.28515625" style="51" customWidth="1"/>
    <col min="2310" max="2321" width="6.7109375" style="51" customWidth="1"/>
    <col min="2322" max="2322" width="9.85546875" style="51" customWidth="1"/>
    <col min="2323" max="2323" width="9.42578125" style="51" customWidth="1"/>
    <col min="2324" max="2324" width="10" style="51" customWidth="1"/>
    <col min="2325" max="2325" width="8.42578125" style="51" customWidth="1"/>
    <col min="2326" max="2326" width="11.85546875" style="51" customWidth="1"/>
    <col min="2327" max="2336" width="0" style="51" hidden="1" customWidth="1"/>
    <col min="2337" max="2337" width="11.42578125" style="51" customWidth="1"/>
    <col min="2338" max="2562" width="11.42578125" style="51"/>
    <col min="2563" max="2563" width="2.7109375" style="51" customWidth="1"/>
    <col min="2564" max="2564" width="15.7109375" style="51" customWidth="1"/>
    <col min="2565" max="2565" width="22.28515625" style="51" customWidth="1"/>
    <col min="2566" max="2577" width="6.7109375" style="51" customWidth="1"/>
    <col min="2578" max="2578" width="9.85546875" style="51" customWidth="1"/>
    <col min="2579" max="2579" width="9.42578125" style="51" customWidth="1"/>
    <col min="2580" max="2580" width="10" style="51" customWidth="1"/>
    <col min="2581" max="2581" width="8.42578125" style="51" customWidth="1"/>
    <col min="2582" max="2582" width="11.85546875" style="51" customWidth="1"/>
    <col min="2583" max="2592" width="0" style="51" hidden="1" customWidth="1"/>
    <col min="2593" max="2593" width="11.42578125" style="51" customWidth="1"/>
    <col min="2594" max="2818" width="11.42578125" style="51"/>
    <col min="2819" max="2819" width="2.7109375" style="51" customWidth="1"/>
    <col min="2820" max="2820" width="15.7109375" style="51" customWidth="1"/>
    <col min="2821" max="2821" width="22.28515625" style="51" customWidth="1"/>
    <col min="2822" max="2833" width="6.7109375" style="51" customWidth="1"/>
    <col min="2834" max="2834" width="9.85546875" style="51" customWidth="1"/>
    <col min="2835" max="2835" width="9.42578125" style="51" customWidth="1"/>
    <col min="2836" max="2836" width="10" style="51" customWidth="1"/>
    <col min="2837" max="2837" width="8.42578125" style="51" customWidth="1"/>
    <col min="2838" max="2838" width="11.85546875" style="51" customWidth="1"/>
    <col min="2839" max="2848" width="0" style="51" hidden="1" customWidth="1"/>
    <col min="2849" max="2849" width="11.42578125" style="51" customWidth="1"/>
    <col min="2850" max="3074" width="11.42578125" style="51"/>
    <col min="3075" max="3075" width="2.7109375" style="51" customWidth="1"/>
    <col min="3076" max="3076" width="15.7109375" style="51" customWidth="1"/>
    <col min="3077" max="3077" width="22.28515625" style="51" customWidth="1"/>
    <col min="3078" max="3089" width="6.7109375" style="51" customWidth="1"/>
    <col min="3090" max="3090" width="9.85546875" style="51" customWidth="1"/>
    <col min="3091" max="3091" width="9.42578125" style="51" customWidth="1"/>
    <col min="3092" max="3092" width="10" style="51" customWidth="1"/>
    <col min="3093" max="3093" width="8.42578125" style="51" customWidth="1"/>
    <col min="3094" max="3094" width="11.85546875" style="51" customWidth="1"/>
    <col min="3095" max="3104" width="0" style="51" hidden="1" customWidth="1"/>
    <col min="3105" max="3105" width="11.42578125" style="51" customWidth="1"/>
    <col min="3106" max="3330" width="11.42578125" style="51"/>
    <col min="3331" max="3331" width="2.7109375" style="51" customWidth="1"/>
    <col min="3332" max="3332" width="15.7109375" style="51" customWidth="1"/>
    <col min="3333" max="3333" width="22.28515625" style="51" customWidth="1"/>
    <col min="3334" max="3345" width="6.7109375" style="51" customWidth="1"/>
    <col min="3346" max="3346" width="9.85546875" style="51" customWidth="1"/>
    <col min="3347" max="3347" width="9.42578125" style="51" customWidth="1"/>
    <col min="3348" max="3348" width="10" style="51" customWidth="1"/>
    <col min="3349" max="3349" width="8.42578125" style="51" customWidth="1"/>
    <col min="3350" max="3350" width="11.85546875" style="51" customWidth="1"/>
    <col min="3351" max="3360" width="0" style="51" hidden="1" customWidth="1"/>
    <col min="3361" max="3361" width="11.42578125" style="51" customWidth="1"/>
    <col min="3362" max="3586" width="11.42578125" style="51"/>
    <col min="3587" max="3587" width="2.7109375" style="51" customWidth="1"/>
    <col min="3588" max="3588" width="15.7109375" style="51" customWidth="1"/>
    <col min="3589" max="3589" width="22.28515625" style="51" customWidth="1"/>
    <col min="3590" max="3601" width="6.7109375" style="51" customWidth="1"/>
    <col min="3602" max="3602" width="9.85546875" style="51" customWidth="1"/>
    <col min="3603" max="3603" width="9.42578125" style="51" customWidth="1"/>
    <col min="3604" max="3604" width="10" style="51" customWidth="1"/>
    <col min="3605" max="3605" width="8.42578125" style="51" customWidth="1"/>
    <col min="3606" max="3606" width="11.85546875" style="51" customWidth="1"/>
    <col min="3607" max="3616" width="0" style="51" hidden="1" customWidth="1"/>
    <col min="3617" max="3617" width="11.42578125" style="51" customWidth="1"/>
    <col min="3618" max="3842" width="11.42578125" style="51"/>
    <col min="3843" max="3843" width="2.7109375" style="51" customWidth="1"/>
    <col min="3844" max="3844" width="15.7109375" style="51" customWidth="1"/>
    <col min="3845" max="3845" width="22.28515625" style="51" customWidth="1"/>
    <col min="3846" max="3857" width="6.7109375" style="51" customWidth="1"/>
    <col min="3858" max="3858" width="9.85546875" style="51" customWidth="1"/>
    <col min="3859" max="3859" width="9.42578125" style="51" customWidth="1"/>
    <col min="3860" max="3860" width="10" style="51" customWidth="1"/>
    <col min="3861" max="3861" width="8.42578125" style="51" customWidth="1"/>
    <col min="3862" max="3862" width="11.85546875" style="51" customWidth="1"/>
    <col min="3863" max="3872" width="0" style="51" hidden="1" customWidth="1"/>
    <col min="3873" max="3873" width="11.42578125" style="51" customWidth="1"/>
    <col min="3874" max="4098" width="11.42578125" style="51"/>
    <col min="4099" max="4099" width="2.7109375" style="51" customWidth="1"/>
    <col min="4100" max="4100" width="15.7109375" style="51" customWidth="1"/>
    <col min="4101" max="4101" width="22.28515625" style="51" customWidth="1"/>
    <col min="4102" max="4113" width="6.7109375" style="51" customWidth="1"/>
    <col min="4114" max="4114" width="9.85546875" style="51" customWidth="1"/>
    <col min="4115" max="4115" width="9.42578125" style="51" customWidth="1"/>
    <col min="4116" max="4116" width="10" style="51" customWidth="1"/>
    <col min="4117" max="4117" width="8.42578125" style="51" customWidth="1"/>
    <col min="4118" max="4118" width="11.85546875" style="51" customWidth="1"/>
    <col min="4119" max="4128" width="0" style="51" hidden="1" customWidth="1"/>
    <col min="4129" max="4129" width="11.42578125" style="51" customWidth="1"/>
    <col min="4130" max="4354" width="11.42578125" style="51"/>
    <col min="4355" max="4355" width="2.7109375" style="51" customWidth="1"/>
    <col min="4356" max="4356" width="15.7109375" style="51" customWidth="1"/>
    <col min="4357" max="4357" width="22.28515625" style="51" customWidth="1"/>
    <col min="4358" max="4369" width="6.7109375" style="51" customWidth="1"/>
    <col min="4370" max="4370" width="9.85546875" style="51" customWidth="1"/>
    <col min="4371" max="4371" width="9.42578125" style="51" customWidth="1"/>
    <col min="4372" max="4372" width="10" style="51" customWidth="1"/>
    <col min="4373" max="4373" width="8.42578125" style="51" customWidth="1"/>
    <col min="4374" max="4374" width="11.85546875" style="51" customWidth="1"/>
    <col min="4375" max="4384" width="0" style="51" hidden="1" customWidth="1"/>
    <col min="4385" max="4385" width="11.42578125" style="51" customWidth="1"/>
    <col min="4386" max="4610" width="11.42578125" style="51"/>
    <col min="4611" max="4611" width="2.7109375" style="51" customWidth="1"/>
    <col min="4612" max="4612" width="15.7109375" style="51" customWidth="1"/>
    <col min="4613" max="4613" width="22.28515625" style="51" customWidth="1"/>
    <col min="4614" max="4625" width="6.7109375" style="51" customWidth="1"/>
    <col min="4626" max="4626" width="9.85546875" style="51" customWidth="1"/>
    <col min="4627" max="4627" width="9.42578125" style="51" customWidth="1"/>
    <col min="4628" max="4628" width="10" style="51" customWidth="1"/>
    <col min="4629" max="4629" width="8.42578125" style="51" customWidth="1"/>
    <col min="4630" max="4630" width="11.85546875" style="51" customWidth="1"/>
    <col min="4631" max="4640" width="0" style="51" hidden="1" customWidth="1"/>
    <col min="4641" max="4641" width="11.42578125" style="51" customWidth="1"/>
    <col min="4642" max="4866" width="11.42578125" style="51"/>
    <col min="4867" max="4867" width="2.7109375" style="51" customWidth="1"/>
    <col min="4868" max="4868" width="15.7109375" style="51" customWidth="1"/>
    <col min="4869" max="4869" width="22.28515625" style="51" customWidth="1"/>
    <col min="4870" max="4881" width="6.7109375" style="51" customWidth="1"/>
    <col min="4882" max="4882" width="9.85546875" style="51" customWidth="1"/>
    <col min="4883" max="4883" width="9.42578125" style="51" customWidth="1"/>
    <col min="4884" max="4884" width="10" style="51" customWidth="1"/>
    <col min="4885" max="4885" width="8.42578125" style="51" customWidth="1"/>
    <col min="4886" max="4886" width="11.85546875" style="51" customWidth="1"/>
    <col min="4887" max="4896" width="0" style="51" hidden="1" customWidth="1"/>
    <col min="4897" max="4897" width="11.42578125" style="51" customWidth="1"/>
    <col min="4898" max="5122" width="11.42578125" style="51"/>
    <col min="5123" max="5123" width="2.7109375" style="51" customWidth="1"/>
    <col min="5124" max="5124" width="15.7109375" style="51" customWidth="1"/>
    <col min="5125" max="5125" width="22.28515625" style="51" customWidth="1"/>
    <col min="5126" max="5137" width="6.7109375" style="51" customWidth="1"/>
    <col min="5138" max="5138" width="9.85546875" style="51" customWidth="1"/>
    <col min="5139" max="5139" width="9.42578125" style="51" customWidth="1"/>
    <col min="5140" max="5140" width="10" style="51" customWidth="1"/>
    <col min="5141" max="5141" width="8.42578125" style="51" customWidth="1"/>
    <col min="5142" max="5142" width="11.85546875" style="51" customWidth="1"/>
    <col min="5143" max="5152" width="0" style="51" hidden="1" customWidth="1"/>
    <col min="5153" max="5153" width="11.42578125" style="51" customWidth="1"/>
    <col min="5154" max="5378" width="11.42578125" style="51"/>
    <col min="5379" max="5379" width="2.7109375" style="51" customWidth="1"/>
    <col min="5380" max="5380" width="15.7109375" style="51" customWidth="1"/>
    <col min="5381" max="5381" width="22.28515625" style="51" customWidth="1"/>
    <col min="5382" max="5393" width="6.7109375" style="51" customWidth="1"/>
    <col min="5394" max="5394" width="9.85546875" style="51" customWidth="1"/>
    <col min="5395" max="5395" width="9.42578125" style="51" customWidth="1"/>
    <col min="5396" max="5396" width="10" style="51" customWidth="1"/>
    <col min="5397" max="5397" width="8.42578125" style="51" customWidth="1"/>
    <col min="5398" max="5398" width="11.85546875" style="51" customWidth="1"/>
    <col min="5399" max="5408" width="0" style="51" hidden="1" customWidth="1"/>
    <col min="5409" max="5409" width="11.42578125" style="51" customWidth="1"/>
    <col min="5410" max="5634" width="11.42578125" style="51"/>
    <col min="5635" max="5635" width="2.7109375" style="51" customWidth="1"/>
    <col min="5636" max="5636" width="15.7109375" style="51" customWidth="1"/>
    <col min="5637" max="5637" width="22.28515625" style="51" customWidth="1"/>
    <col min="5638" max="5649" width="6.7109375" style="51" customWidth="1"/>
    <col min="5650" max="5650" width="9.85546875" style="51" customWidth="1"/>
    <col min="5651" max="5651" width="9.42578125" style="51" customWidth="1"/>
    <col min="5652" max="5652" width="10" style="51" customWidth="1"/>
    <col min="5653" max="5653" width="8.42578125" style="51" customWidth="1"/>
    <col min="5654" max="5654" width="11.85546875" style="51" customWidth="1"/>
    <col min="5655" max="5664" width="0" style="51" hidden="1" customWidth="1"/>
    <col min="5665" max="5665" width="11.42578125" style="51" customWidth="1"/>
    <col min="5666" max="5890" width="11.42578125" style="51"/>
    <col min="5891" max="5891" width="2.7109375" style="51" customWidth="1"/>
    <col min="5892" max="5892" width="15.7109375" style="51" customWidth="1"/>
    <col min="5893" max="5893" width="22.28515625" style="51" customWidth="1"/>
    <col min="5894" max="5905" width="6.7109375" style="51" customWidth="1"/>
    <col min="5906" max="5906" width="9.85546875" style="51" customWidth="1"/>
    <col min="5907" max="5907" width="9.42578125" style="51" customWidth="1"/>
    <col min="5908" max="5908" width="10" style="51" customWidth="1"/>
    <col min="5909" max="5909" width="8.42578125" style="51" customWidth="1"/>
    <col min="5910" max="5910" width="11.85546875" style="51" customWidth="1"/>
    <col min="5911" max="5920" width="0" style="51" hidden="1" customWidth="1"/>
    <col min="5921" max="5921" width="11.42578125" style="51" customWidth="1"/>
    <col min="5922" max="6146" width="11.42578125" style="51"/>
    <col min="6147" max="6147" width="2.7109375" style="51" customWidth="1"/>
    <col min="6148" max="6148" width="15.7109375" style="51" customWidth="1"/>
    <col min="6149" max="6149" width="22.28515625" style="51" customWidth="1"/>
    <col min="6150" max="6161" width="6.7109375" style="51" customWidth="1"/>
    <col min="6162" max="6162" width="9.85546875" style="51" customWidth="1"/>
    <col min="6163" max="6163" width="9.42578125" style="51" customWidth="1"/>
    <col min="6164" max="6164" width="10" style="51" customWidth="1"/>
    <col min="6165" max="6165" width="8.42578125" style="51" customWidth="1"/>
    <col min="6166" max="6166" width="11.85546875" style="51" customWidth="1"/>
    <col min="6167" max="6176" width="0" style="51" hidden="1" customWidth="1"/>
    <col min="6177" max="6177" width="11.42578125" style="51" customWidth="1"/>
    <col min="6178" max="6402" width="11.42578125" style="51"/>
    <col min="6403" max="6403" width="2.7109375" style="51" customWidth="1"/>
    <col min="6404" max="6404" width="15.7109375" style="51" customWidth="1"/>
    <col min="6405" max="6405" width="22.28515625" style="51" customWidth="1"/>
    <col min="6406" max="6417" width="6.7109375" style="51" customWidth="1"/>
    <col min="6418" max="6418" width="9.85546875" style="51" customWidth="1"/>
    <col min="6419" max="6419" width="9.42578125" style="51" customWidth="1"/>
    <col min="6420" max="6420" width="10" style="51" customWidth="1"/>
    <col min="6421" max="6421" width="8.42578125" style="51" customWidth="1"/>
    <col min="6422" max="6422" width="11.85546875" style="51" customWidth="1"/>
    <col min="6423" max="6432" width="0" style="51" hidden="1" customWidth="1"/>
    <col min="6433" max="6433" width="11.42578125" style="51" customWidth="1"/>
    <col min="6434" max="6658" width="11.42578125" style="51"/>
    <col min="6659" max="6659" width="2.7109375" style="51" customWidth="1"/>
    <col min="6660" max="6660" width="15.7109375" style="51" customWidth="1"/>
    <col min="6661" max="6661" width="22.28515625" style="51" customWidth="1"/>
    <col min="6662" max="6673" width="6.7109375" style="51" customWidth="1"/>
    <col min="6674" max="6674" width="9.85546875" style="51" customWidth="1"/>
    <col min="6675" max="6675" width="9.42578125" style="51" customWidth="1"/>
    <col min="6676" max="6676" width="10" style="51" customWidth="1"/>
    <col min="6677" max="6677" width="8.42578125" style="51" customWidth="1"/>
    <col min="6678" max="6678" width="11.85546875" style="51" customWidth="1"/>
    <col min="6679" max="6688" width="0" style="51" hidden="1" customWidth="1"/>
    <col min="6689" max="6689" width="11.42578125" style="51" customWidth="1"/>
    <col min="6690" max="6914" width="11.42578125" style="51"/>
    <col min="6915" max="6915" width="2.7109375" style="51" customWidth="1"/>
    <col min="6916" max="6916" width="15.7109375" style="51" customWidth="1"/>
    <col min="6917" max="6917" width="22.28515625" style="51" customWidth="1"/>
    <col min="6918" max="6929" width="6.7109375" style="51" customWidth="1"/>
    <col min="6930" max="6930" width="9.85546875" style="51" customWidth="1"/>
    <col min="6931" max="6931" width="9.42578125" style="51" customWidth="1"/>
    <col min="6932" max="6932" width="10" style="51" customWidth="1"/>
    <col min="6933" max="6933" width="8.42578125" style="51" customWidth="1"/>
    <col min="6934" max="6934" width="11.85546875" style="51" customWidth="1"/>
    <col min="6935" max="6944" width="0" style="51" hidden="1" customWidth="1"/>
    <col min="6945" max="6945" width="11.42578125" style="51" customWidth="1"/>
    <col min="6946" max="7170" width="11.42578125" style="51"/>
    <col min="7171" max="7171" width="2.7109375" style="51" customWidth="1"/>
    <col min="7172" max="7172" width="15.7109375" style="51" customWidth="1"/>
    <col min="7173" max="7173" width="22.28515625" style="51" customWidth="1"/>
    <col min="7174" max="7185" width="6.7109375" style="51" customWidth="1"/>
    <col min="7186" max="7186" width="9.85546875" style="51" customWidth="1"/>
    <col min="7187" max="7187" width="9.42578125" style="51" customWidth="1"/>
    <col min="7188" max="7188" width="10" style="51" customWidth="1"/>
    <col min="7189" max="7189" width="8.42578125" style="51" customWidth="1"/>
    <col min="7190" max="7190" width="11.85546875" style="51" customWidth="1"/>
    <col min="7191" max="7200" width="0" style="51" hidden="1" customWidth="1"/>
    <col min="7201" max="7201" width="11.42578125" style="51" customWidth="1"/>
    <col min="7202" max="7426" width="11.42578125" style="51"/>
    <col min="7427" max="7427" width="2.7109375" style="51" customWidth="1"/>
    <col min="7428" max="7428" width="15.7109375" style="51" customWidth="1"/>
    <col min="7429" max="7429" width="22.28515625" style="51" customWidth="1"/>
    <col min="7430" max="7441" width="6.7109375" style="51" customWidth="1"/>
    <col min="7442" max="7442" width="9.85546875" style="51" customWidth="1"/>
    <col min="7443" max="7443" width="9.42578125" style="51" customWidth="1"/>
    <col min="7444" max="7444" width="10" style="51" customWidth="1"/>
    <col min="7445" max="7445" width="8.42578125" style="51" customWidth="1"/>
    <col min="7446" max="7446" width="11.85546875" style="51" customWidth="1"/>
    <col min="7447" max="7456" width="0" style="51" hidden="1" customWidth="1"/>
    <col min="7457" max="7457" width="11.42578125" style="51" customWidth="1"/>
    <col min="7458" max="7682" width="11.42578125" style="51"/>
    <col min="7683" max="7683" width="2.7109375" style="51" customWidth="1"/>
    <col min="7684" max="7684" width="15.7109375" style="51" customWidth="1"/>
    <col min="7685" max="7685" width="22.28515625" style="51" customWidth="1"/>
    <col min="7686" max="7697" width="6.7109375" style="51" customWidth="1"/>
    <col min="7698" max="7698" width="9.85546875" style="51" customWidth="1"/>
    <col min="7699" max="7699" width="9.42578125" style="51" customWidth="1"/>
    <col min="7700" max="7700" width="10" style="51" customWidth="1"/>
    <col min="7701" max="7701" width="8.42578125" style="51" customWidth="1"/>
    <col min="7702" max="7702" width="11.85546875" style="51" customWidth="1"/>
    <col min="7703" max="7712" width="0" style="51" hidden="1" customWidth="1"/>
    <col min="7713" max="7713" width="11.42578125" style="51" customWidth="1"/>
    <col min="7714" max="7938" width="11.42578125" style="51"/>
    <col min="7939" max="7939" width="2.7109375" style="51" customWidth="1"/>
    <col min="7940" max="7940" width="15.7109375" style="51" customWidth="1"/>
    <col min="7941" max="7941" width="22.28515625" style="51" customWidth="1"/>
    <col min="7942" max="7953" width="6.7109375" style="51" customWidth="1"/>
    <col min="7954" max="7954" width="9.85546875" style="51" customWidth="1"/>
    <col min="7955" max="7955" width="9.42578125" style="51" customWidth="1"/>
    <col min="7956" max="7956" width="10" style="51" customWidth="1"/>
    <col min="7957" max="7957" width="8.42578125" style="51" customWidth="1"/>
    <col min="7958" max="7958" width="11.85546875" style="51" customWidth="1"/>
    <col min="7959" max="7968" width="0" style="51" hidden="1" customWidth="1"/>
    <col min="7969" max="7969" width="11.42578125" style="51" customWidth="1"/>
    <col min="7970" max="8194" width="11.42578125" style="51"/>
    <col min="8195" max="8195" width="2.7109375" style="51" customWidth="1"/>
    <col min="8196" max="8196" width="15.7109375" style="51" customWidth="1"/>
    <col min="8197" max="8197" width="22.28515625" style="51" customWidth="1"/>
    <col min="8198" max="8209" width="6.7109375" style="51" customWidth="1"/>
    <col min="8210" max="8210" width="9.85546875" style="51" customWidth="1"/>
    <col min="8211" max="8211" width="9.42578125" style="51" customWidth="1"/>
    <col min="8212" max="8212" width="10" style="51" customWidth="1"/>
    <col min="8213" max="8213" width="8.42578125" style="51" customWidth="1"/>
    <col min="8214" max="8214" width="11.85546875" style="51" customWidth="1"/>
    <col min="8215" max="8224" width="0" style="51" hidden="1" customWidth="1"/>
    <col min="8225" max="8225" width="11.42578125" style="51" customWidth="1"/>
    <col min="8226" max="8450" width="11.42578125" style="51"/>
    <col min="8451" max="8451" width="2.7109375" style="51" customWidth="1"/>
    <col min="8452" max="8452" width="15.7109375" style="51" customWidth="1"/>
    <col min="8453" max="8453" width="22.28515625" style="51" customWidth="1"/>
    <col min="8454" max="8465" width="6.7109375" style="51" customWidth="1"/>
    <col min="8466" max="8466" width="9.85546875" style="51" customWidth="1"/>
    <col min="8467" max="8467" width="9.42578125" style="51" customWidth="1"/>
    <col min="8468" max="8468" width="10" style="51" customWidth="1"/>
    <col min="8469" max="8469" width="8.42578125" style="51" customWidth="1"/>
    <col min="8470" max="8470" width="11.85546875" style="51" customWidth="1"/>
    <col min="8471" max="8480" width="0" style="51" hidden="1" customWidth="1"/>
    <col min="8481" max="8481" width="11.42578125" style="51" customWidth="1"/>
    <col min="8482" max="8706" width="11.42578125" style="51"/>
    <col min="8707" max="8707" width="2.7109375" style="51" customWidth="1"/>
    <col min="8708" max="8708" width="15.7109375" style="51" customWidth="1"/>
    <col min="8709" max="8709" width="22.28515625" style="51" customWidth="1"/>
    <col min="8710" max="8721" width="6.7109375" style="51" customWidth="1"/>
    <col min="8722" max="8722" width="9.85546875" style="51" customWidth="1"/>
    <col min="8723" max="8723" width="9.42578125" style="51" customWidth="1"/>
    <col min="8724" max="8724" width="10" style="51" customWidth="1"/>
    <col min="8725" max="8725" width="8.42578125" style="51" customWidth="1"/>
    <col min="8726" max="8726" width="11.85546875" style="51" customWidth="1"/>
    <col min="8727" max="8736" width="0" style="51" hidden="1" customWidth="1"/>
    <col min="8737" max="8737" width="11.42578125" style="51" customWidth="1"/>
    <col min="8738" max="8962" width="11.42578125" style="51"/>
    <col min="8963" max="8963" width="2.7109375" style="51" customWidth="1"/>
    <col min="8964" max="8964" width="15.7109375" style="51" customWidth="1"/>
    <col min="8965" max="8965" width="22.28515625" style="51" customWidth="1"/>
    <col min="8966" max="8977" width="6.7109375" style="51" customWidth="1"/>
    <col min="8978" max="8978" width="9.85546875" style="51" customWidth="1"/>
    <col min="8979" max="8979" width="9.42578125" style="51" customWidth="1"/>
    <col min="8980" max="8980" width="10" style="51" customWidth="1"/>
    <col min="8981" max="8981" width="8.42578125" style="51" customWidth="1"/>
    <col min="8982" max="8982" width="11.85546875" style="51" customWidth="1"/>
    <col min="8983" max="8992" width="0" style="51" hidden="1" customWidth="1"/>
    <col min="8993" max="8993" width="11.42578125" style="51" customWidth="1"/>
    <col min="8994" max="9218" width="11.42578125" style="51"/>
    <col min="9219" max="9219" width="2.7109375" style="51" customWidth="1"/>
    <col min="9220" max="9220" width="15.7109375" style="51" customWidth="1"/>
    <col min="9221" max="9221" width="22.28515625" style="51" customWidth="1"/>
    <col min="9222" max="9233" width="6.7109375" style="51" customWidth="1"/>
    <col min="9234" max="9234" width="9.85546875" style="51" customWidth="1"/>
    <col min="9235" max="9235" width="9.42578125" style="51" customWidth="1"/>
    <col min="9236" max="9236" width="10" style="51" customWidth="1"/>
    <col min="9237" max="9237" width="8.42578125" style="51" customWidth="1"/>
    <col min="9238" max="9238" width="11.85546875" style="51" customWidth="1"/>
    <col min="9239" max="9248" width="0" style="51" hidden="1" customWidth="1"/>
    <col min="9249" max="9249" width="11.42578125" style="51" customWidth="1"/>
    <col min="9250" max="9474" width="11.42578125" style="51"/>
    <col min="9475" max="9475" width="2.7109375" style="51" customWidth="1"/>
    <col min="9476" max="9476" width="15.7109375" style="51" customWidth="1"/>
    <col min="9477" max="9477" width="22.28515625" style="51" customWidth="1"/>
    <col min="9478" max="9489" width="6.7109375" style="51" customWidth="1"/>
    <col min="9490" max="9490" width="9.85546875" style="51" customWidth="1"/>
    <col min="9491" max="9491" width="9.42578125" style="51" customWidth="1"/>
    <col min="9492" max="9492" width="10" style="51" customWidth="1"/>
    <col min="9493" max="9493" width="8.42578125" style="51" customWidth="1"/>
    <col min="9494" max="9494" width="11.85546875" style="51" customWidth="1"/>
    <col min="9495" max="9504" width="0" style="51" hidden="1" customWidth="1"/>
    <col min="9505" max="9505" width="11.42578125" style="51" customWidth="1"/>
    <col min="9506" max="9730" width="11.42578125" style="51"/>
    <col min="9731" max="9731" width="2.7109375" style="51" customWidth="1"/>
    <col min="9732" max="9732" width="15.7109375" style="51" customWidth="1"/>
    <col min="9733" max="9733" width="22.28515625" style="51" customWidth="1"/>
    <col min="9734" max="9745" width="6.7109375" style="51" customWidth="1"/>
    <col min="9746" max="9746" width="9.85546875" style="51" customWidth="1"/>
    <col min="9747" max="9747" width="9.42578125" style="51" customWidth="1"/>
    <col min="9748" max="9748" width="10" style="51" customWidth="1"/>
    <col min="9749" max="9749" width="8.42578125" style="51" customWidth="1"/>
    <col min="9750" max="9750" width="11.85546875" style="51" customWidth="1"/>
    <col min="9751" max="9760" width="0" style="51" hidden="1" customWidth="1"/>
    <col min="9761" max="9761" width="11.42578125" style="51" customWidth="1"/>
    <col min="9762" max="9986" width="11.42578125" style="51"/>
    <col min="9987" max="9987" width="2.7109375" style="51" customWidth="1"/>
    <col min="9988" max="9988" width="15.7109375" style="51" customWidth="1"/>
    <col min="9989" max="9989" width="22.28515625" style="51" customWidth="1"/>
    <col min="9990" max="10001" width="6.7109375" style="51" customWidth="1"/>
    <col min="10002" max="10002" width="9.85546875" style="51" customWidth="1"/>
    <col min="10003" max="10003" width="9.42578125" style="51" customWidth="1"/>
    <col min="10004" max="10004" width="10" style="51" customWidth="1"/>
    <col min="10005" max="10005" width="8.42578125" style="51" customWidth="1"/>
    <col min="10006" max="10006" width="11.85546875" style="51" customWidth="1"/>
    <col min="10007" max="10016" width="0" style="51" hidden="1" customWidth="1"/>
    <col min="10017" max="10017" width="11.42578125" style="51" customWidth="1"/>
    <col min="10018" max="10242" width="11.42578125" style="51"/>
    <col min="10243" max="10243" width="2.7109375" style="51" customWidth="1"/>
    <col min="10244" max="10244" width="15.7109375" style="51" customWidth="1"/>
    <col min="10245" max="10245" width="22.28515625" style="51" customWidth="1"/>
    <col min="10246" max="10257" width="6.7109375" style="51" customWidth="1"/>
    <col min="10258" max="10258" width="9.85546875" style="51" customWidth="1"/>
    <col min="10259" max="10259" width="9.42578125" style="51" customWidth="1"/>
    <col min="10260" max="10260" width="10" style="51" customWidth="1"/>
    <col min="10261" max="10261" width="8.42578125" style="51" customWidth="1"/>
    <col min="10262" max="10262" width="11.85546875" style="51" customWidth="1"/>
    <col min="10263" max="10272" width="0" style="51" hidden="1" customWidth="1"/>
    <col min="10273" max="10273" width="11.42578125" style="51" customWidth="1"/>
    <col min="10274" max="10498" width="11.42578125" style="51"/>
    <col min="10499" max="10499" width="2.7109375" style="51" customWidth="1"/>
    <col min="10500" max="10500" width="15.7109375" style="51" customWidth="1"/>
    <col min="10501" max="10501" width="22.28515625" style="51" customWidth="1"/>
    <col min="10502" max="10513" width="6.7109375" style="51" customWidth="1"/>
    <col min="10514" max="10514" width="9.85546875" style="51" customWidth="1"/>
    <col min="10515" max="10515" width="9.42578125" style="51" customWidth="1"/>
    <col min="10516" max="10516" width="10" style="51" customWidth="1"/>
    <col min="10517" max="10517" width="8.42578125" style="51" customWidth="1"/>
    <col min="10518" max="10518" width="11.85546875" style="51" customWidth="1"/>
    <col min="10519" max="10528" width="0" style="51" hidden="1" customWidth="1"/>
    <col min="10529" max="10529" width="11.42578125" style="51" customWidth="1"/>
    <col min="10530" max="10754" width="11.42578125" style="51"/>
    <col min="10755" max="10755" width="2.7109375" style="51" customWidth="1"/>
    <col min="10756" max="10756" width="15.7109375" style="51" customWidth="1"/>
    <col min="10757" max="10757" width="22.28515625" style="51" customWidth="1"/>
    <col min="10758" max="10769" width="6.7109375" style="51" customWidth="1"/>
    <col min="10770" max="10770" width="9.85546875" style="51" customWidth="1"/>
    <col min="10771" max="10771" width="9.42578125" style="51" customWidth="1"/>
    <col min="10772" max="10772" width="10" style="51" customWidth="1"/>
    <col min="10773" max="10773" width="8.42578125" style="51" customWidth="1"/>
    <col min="10774" max="10774" width="11.85546875" style="51" customWidth="1"/>
    <col min="10775" max="10784" width="0" style="51" hidden="1" customWidth="1"/>
    <col min="10785" max="10785" width="11.42578125" style="51" customWidth="1"/>
    <col min="10786" max="11010" width="11.42578125" style="51"/>
    <col min="11011" max="11011" width="2.7109375" style="51" customWidth="1"/>
    <col min="11012" max="11012" width="15.7109375" style="51" customWidth="1"/>
    <col min="11013" max="11013" width="22.28515625" style="51" customWidth="1"/>
    <col min="11014" max="11025" width="6.7109375" style="51" customWidth="1"/>
    <col min="11026" max="11026" width="9.85546875" style="51" customWidth="1"/>
    <col min="11027" max="11027" width="9.42578125" style="51" customWidth="1"/>
    <col min="11028" max="11028" width="10" style="51" customWidth="1"/>
    <col min="11029" max="11029" width="8.42578125" style="51" customWidth="1"/>
    <col min="11030" max="11030" width="11.85546875" style="51" customWidth="1"/>
    <col min="11031" max="11040" width="0" style="51" hidden="1" customWidth="1"/>
    <col min="11041" max="11041" width="11.42578125" style="51" customWidth="1"/>
    <col min="11042" max="11266" width="11.42578125" style="51"/>
    <col min="11267" max="11267" width="2.7109375" style="51" customWidth="1"/>
    <col min="11268" max="11268" width="15.7109375" style="51" customWidth="1"/>
    <col min="11269" max="11269" width="22.28515625" style="51" customWidth="1"/>
    <col min="11270" max="11281" width="6.7109375" style="51" customWidth="1"/>
    <col min="11282" max="11282" width="9.85546875" style="51" customWidth="1"/>
    <col min="11283" max="11283" width="9.42578125" style="51" customWidth="1"/>
    <col min="11284" max="11284" width="10" style="51" customWidth="1"/>
    <col min="11285" max="11285" width="8.42578125" style="51" customWidth="1"/>
    <col min="11286" max="11286" width="11.85546875" style="51" customWidth="1"/>
    <col min="11287" max="11296" width="0" style="51" hidden="1" customWidth="1"/>
    <col min="11297" max="11297" width="11.42578125" style="51" customWidth="1"/>
    <col min="11298" max="11522" width="11.42578125" style="51"/>
    <col min="11523" max="11523" width="2.7109375" style="51" customWidth="1"/>
    <col min="11524" max="11524" width="15.7109375" style="51" customWidth="1"/>
    <col min="11525" max="11525" width="22.28515625" style="51" customWidth="1"/>
    <col min="11526" max="11537" width="6.7109375" style="51" customWidth="1"/>
    <col min="11538" max="11538" width="9.85546875" style="51" customWidth="1"/>
    <col min="11539" max="11539" width="9.42578125" style="51" customWidth="1"/>
    <col min="11540" max="11540" width="10" style="51" customWidth="1"/>
    <col min="11541" max="11541" width="8.42578125" style="51" customWidth="1"/>
    <col min="11542" max="11542" width="11.85546875" style="51" customWidth="1"/>
    <col min="11543" max="11552" width="0" style="51" hidden="1" customWidth="1"/>
    <col min="11553" max="11553" width="11.42578125" style="51" customWidth="1"/>
    <col min="11554" max="11778" width="11.42578125" style="51"/>
    <col min="11779" max="11779" width="2.7109375" style="51" customWidth="1"/>
    <col min="11780" max="11780" width="15.7109375" style="51" customWidth="1"/>
    <col min="11781" max="11781" width="22.28515625" style="51" customWidth="1"/>
    <col min="11782" max="11793" width="6.7109375" style="51" customWidth="1"/>
    <col min="11794" max="11794" width="9.85546875" style="51" customWidth="1"/>
    <col min="11795" max="11795" width="9.42578125" style="51" customWidth="1"/>
    <col min="11796" max="11796" width="10" style="51" customWidth="1"/>
    <col min="11797" max="11797" width="8.42578125" style="51" customWidth="1"/>
    <col min="11798" max="11798" width="11.85546875" style="51" customWidth="1"/>
    <col min="11799" max="11808" width="0" style="51" hidden="1" customWidth="1"/>
    <col min="11809" max="11809" width="11.42578125" style="51" customWidth="1"/>
    <col min="11810" max="12034" width="11.42578125" style="51"/>
    <col min="12035" max="12035" width="2.7109375" style="51" customWidth="1"/>
    <col min="12036" max="12036" width="15.7109375" style="51" customWidth="1"/>
    <col min="12037" max="12037" width="22.28515625" style="51" customWidth="1"/>
    <col min="12038" max="12049" width="6.7109375" style="51" customWidth="1"/>
    <col min="12050" max="12050" width="9.85546875" style="51" customWidth="1"/>
    <col min="12051" max="12051" width="9.42578125" style="51" customWidth="1"/>
    <col min="12052" max="12052" width="10" style="51" customWidth="1"/>
    <col min="12053" max="12053" width="8.42578125" style="51" customWidth="1"/>
    <col min="12054" max="12054" width="11.85546875" style="51" customWidth="1"/>
    <col min="12055" max="12064" width="0" style="51" hidden="1" customWidth="1"/>
    <col min="12065" max="12065" width="11.42578125" style="51" customWidth="1"/>
    <col min="12066" max="12290" width="11.42578125" style="51"/>
    <col min="12291" max="12291" width="2.7109375" style="51" customWidth="1"/>
    <col min="12292" max="12292" width="15.7109375" style="51" customWidth="1"/>
    <col min="12293" max="12293" width="22.28515625" style="51" customWidth="1"/>
    <col min="12294" max="12305" width="6.7109375" style="51" customWidth="1"/>
    <col min="12306" max="12306" width="9.85546875" style="51" customWidth="1"/>
    <col min="12307" max="12307" width="9.42578125" style="51" customWidth="1"/>
    <col min="12308" max="12308" width="10" style="51" customWidth="1"/>
    <col min="12309" max="12309" width="8.42578125" style="51" customWidth="1"/>
    <col min="12310" max="12310" width="11.85546875" style="51" customWidth="1"/>
    <col min="12311" max="12320" width="0" style="51" hidden="1" customWidth="1"/>
    <col min="12321" max="12321" width="11.42578125" style="51" customWidth="1"/>
    <col min="12322" max="12546" width="11.42578125" style="51"/>
    <col min="12547" max="12547" width="2.7109375" style="51" customWidth="1"/>
    <col min="12548" max="12548" width="15.7109375" style="51" customWidth="1"/>
    <col min="12549" max="12549" width="22.28515625" style="51" customWidth="1"/>
    <col min="12550" max="12561" width="6.7109375" style="51" customWidth="1"/>
    <col min="12562" max="12562" width="9.85546875" style="51" customWidth="1"/>
    <col min="12563" max="12563" width="9.42578125" style="51" customWidth="1"/>
    <col min="12564" max="12564" width="10" style="51" customWidth="1"/>
    <col min="12565" max="12565" width="8.42578125" style="51" customWidth="1"/>
    <col min="12566" max="12566" width="11.85546875" style="51" customWidth="1"/>
    <col min="12567" max="12576" width="0" style="51" hidden="1" customWidth="1"/>
    <col min="12577" max="12577" width="11.42578125" style="51" customWidth="1"/>
    <col min="12578" max="12802" width="11.42578125" style="51"/>
    <col min="12803" max="12803" width="2.7109375" style="51" customWidth="1"/>
    <col min="12804" max="12804" width="15.7109375" style="51" customWidth="1"/>
    <col min="12805" max="12805" width="22.28515625" style="51" customWidth="1"/>
    <col min="12806" max="12817" width="6.7109375" style="51" customWidth="1"/>
    <col min="12818" max="12818" width="9.85546875" style="51" customWidth="1"/>
    <col min="12819" max="12819" width="9.42578125" style="51" customWidth="1"/>
    <col min="12820" max="12820" width="10" style="51" customWidth="1"/>
    <col min="12821" max="12821" width="8.42578125" style="51" customWidth="1"/>
    <col min="12822" max="12822" width="11.85546875" style="51" customWidth="1"/>
    <col min="12823" max="12832" width="0" style="51" hidden="1" customWidth="1"/>
    <col min="12833" max="12833" width="11.42578125" style="51" customWidth="1"/>
    <col min="12834" max="13058" width="11.42578125" style="51"/>
    <col min="13059" max="13059" width="2.7109375" style="51" customWidth="1"/>
    <col min="13060" max="13060" width="15.7109375" style="51" customWidth="1"/>
    <col min="13061" max="13061" width="22.28515625" style="51" customWidth="1"/>
    <col min="13062" max="13073" width="6.7109375" style="51" customWidth="1"/>
    <col min="13074" max="13074" width="9.85546875" style="51" customWidth="1"/>
    <col min="13075" max="13075" width="9.42578125" style="51" customWidth="1"/>
    <col min="13076" max="13076" width="10" style="51" customWidth="1"/>
    <col min="13077" max="13077" width="8.42578125" style="51" customWidth="1"/>
    <col min="13078" max="13078" width="11.85546875" style="51" customWidth="1"/>
    <col min="13079" max="13088" width="0" style="51" hidden="1" customWidth="1"/>
    <col min="13089" max="13089" width="11.42578125" style="51" customWidth="1"/>
    <col min="13090" max="13314" width="11.42578125" style="51"/>
    <col min="13315" max="13315" width="2.7109375" style="51" customWidth="1"/>
    <col min="13316" max="13316" width="15.7109375" style="51" customWidth="1"/>
    <col min="13317" max="13317" width="22.28515625" style="51" customWidth="1"/>
    <col min="13318" max="13329" width="6.7109375" style="51" customWidth="1"/>
    <col min="13330" max="13330" width="9.85546875" style="51" customWidth="1"/>
    <col min="13331" max="13331" width="9.42578125" style="51" customWidth="1"/>
    <col min="13332" max="13332" width="10" style="51" customWidth="1"/>
    <col min="13333" max="13333" width="8.42578125" style="51" customWidth="1"/>
    <col min="13334" max="13334" width="11.85546875" style="51" customWidth="1"/>
    <col min="13335" max="13344" width="0" style="51" hidden="1" customWidth="1"/>
    <col min="13345" max="13345" width="11.42578125" style="51" customWidth="1"/>
    <col min="13346" max="13570" width="11.42578125" style="51"/>
    <col min="13571" max="13571" width="2.7109375" style="51" customWidth="1"/>
    <col min="13572" max="13572" width="15.7109375" style="51" customWidth="1"/>
    <col min="13573" max="13573" width="22.28515625" style="51" customWidth="1"/>
    <col min="13574" max="13585" width="6.7109375" style="51" customWidth="1"/>
    <col min="13586" max="13586" width="9.85546875" style="51" customWidth="1"/>
    <col min="13587" max="13587" width="9.42578125" style="51" customWidth="1"/>
    <col min="13588" max="13588" width="10" style="51" customWidth="1"/>
    <col min="13589" max="13589" width="8.42578125" style="51" customWidth="1"/>
    <col min="13590" max="13590" width="11.85546875" style="51" customWidth="1"/>
    <col min="13591" max="13600" width="0" style="51" hidden="1" customWidth="1"/>
    <col min="13601" max="13601" width="11.42578125" style="51" customWidth="1"/>
    <col min="13602" max="13826" width="11.42578125" style="51"/>
    <col min="13827" max="13827" width="2.7109375" style="51" customWidth="1"/>
    <col min="13828" max="13828" width="15.7109375" style="51" customWidth="1"/>
    <col min="13829" max="13829" width="22.28515625" style="51" customWidth="1"/>
    <col min="13830" max="13841" width="6.7109375" style="51" customWidth="1"/>
    <col min="13842" max="13842" width="9.85546875" style="51" customWidth="1"/>
    <col min="13843" max="13843" width="9.42578125" style="51" customWidth="1"/>
    <col min="13844" max="13844" width="10" style="51" customWidth="1"/>
    <col min="13845" max="13845" width="8.42578125" style="51" customWidth="1"/>
    <col min="13846" max="13846" width="11.85546875" style="51" customWidth="1"/>
    <col min="13847" max="13856" width="0" style="51" hidden="1" customWidth="1"/>
    <col min="13857" max="13857" width="11.42578125" style="51" customWidth="1"/>
    <col min="13858" max="14082" width="11.42578125" style="51"/>
    <col min="14083" max="14083" width="2.7109375" style="51" customWidth="1"/>
    <col min="14084" max="14084" width="15.7109375" style="51" customWidth="1"/>
    <col min="14085" max="14085" width="22.28515625" style="51" customWidth="1"/>
    <col min="14086" max="14097" width="6.7109375" style="51" customWidth="1"/>
    <col min="14098" max="14098" width="9.85546875" style="51" customWidth="1"/>
    <col min="14099" max="14099" width="9.42578125" style="51" customWidth="1"/>
    <col min="14100" max="14100" width="10" style="51" customWidth="1"/>
    <col min="14101" max="14101" width="8.42578125" style="51" customWidth="1"/>
    <col min="14102" max="14102" width="11.85546875" style="51" customWidth="1"/>
    <col min="14103" max="14112" width="0" style="51" hidden="1" customWidth="1"/>
    <col min="14113" max="14113" width="11.42578125" style="51" customWidth="1"/>
    <col min="14114" max="14338" width="11.42578125" style="51"/>
    <col min="14339" max="14339" width="2.7109375" style="51" customWidth="1"/>
    <col min="14340" max="14340" width="15.7109375" style="51" customWidth="1"/>
    <col min="14341" max="14341" width="22.28515625" style="51" customWidth="1"/>
    <col min="14342" max="14353" width="6.7109375" style="51" customWidth="1"/>
    <col min="14354" max="14354" width="9.85546875" style="51" customWidth="1"/>
    <col min="14355" max="14355" width="9.42578125" style="51" customWidth="1"/>
    <col min="14356" max="14356" width="10" style="51" customWidth="1"/>
    <col min="14357" max="14357" width="8.42578125" style="51" customWidth="1"/>
    <col min="14358" max="14358" width="11.85546875" style="51" customWidth="1"/>
    <col min="14359" max="14368" width="0" style="51" hidden="1" customWidth="1"/>
    <col min="14369" max="14369" width="11.42578125" style="51" customWidth="1"/>
    <col min="14370" max="14594" width="11.42578125" style="51"/>
    <col min="14595" max="14595" width="2.7109375" style="51" customWidth="1"/>
    <col min="14596" max="14596" width="15.7109375" style="51" customWidth="1"/>
    <col min="14597" max="14597" width="22.28515625" style="51" customWidth="1"/>
    <col min="14598" max="14609" width="6.7109375" style="51" customWidth="1"/>
    <col min="14610" max="14610" width="9.85546875" style="51" customWidth="1"/>
    <col min="14611" max="14611" width="9.42578125" style="51" customWidth="1"/>
    <col min="14612" max="14612" width="10" style="51" customWidth="1"/>
    <col min="14613" max="14613" width="8.42578125" style="51" customWidth="1"/>
    <col min="14614" max="14614" width="11.85546875" style="51" customWidth="1"/>
    <col min="14615" max="14624" width="0" style="51" hidden="1" customWidth="1"/>
    <col min="14625" max="14625" width="11.42578125" style="51" customWidth="1"/>
    <col min="14626" max="14850" width="11.42578125" style="51"/>
    <col min="14851" max="14851" width="2.7109375" style="51" customWidth="1"/>
    <col min="14852" max="14852" width="15.7109375" style="51" customWidth="1"/>
    <col min="14853" max="14853" width="22.28515625" style="51" customWidth="1"/>
    <col min="14854" max="14865" width="6.7109375" style="51" customWidth="1"/>
    <col min="14866" max="14866" width="9.85546875" style="51" customWidth="1"/>
    <col min="14867" max="14867" width="9.42578125" style="51" customWidth="1"/>
    <col min="14868" max="14868" width="10" style="51" customWidth="1"/>
    <col min="14869" max="14869" width="8.42578125" style="51" customWidth="1"/>
    <col min="14870" max="14870" width="11.85546875" style="51" customWidth="1"/>
    <col min="14871" max="14880" width="0" style="51" hidden="1" customWidth="1"/>
    <col min="14881" max="14881" width="11.42578125" style="51" customWidth="1"/>
    <col min="14882" max="15106" width="11.42578125" style="51"/>
    <col min="15107" max="15107" width="2.7109375" style="51" customWidth="1"/>
    <col min="15108" max="15108" width="15.7109375" style="51" customWidth="1"/>
    <col min="15109" max="15109" width="22.28515625" style="51" customWidth="1"/>
    <col min="15110" max="15121" width="6.7109375" style="51" customWidth="1"/>
    <col min="15122" max="15122" width="9.85546875" style="51" customWidth="1"/>
    <col min="15123" max="15123" width="9.42578125" style="51" customWidth="1"/>
    <col min="15124" max="15124" width="10" style="51" customWidth="1"/>
    <col min="15125" max="15125" width="8.42578125" style="51" customWidth="1"/>
    <col min="15126" max="15126" width="11.85546875" style="51" customWidth="1"/>
    <col min="15127" max="15136" width="0" style="51" hidden="1" customWidth="1"/>
    <col min="15137" max="15137" width="11.42578125" style="51" customWidth="1"/>
    <col min="15138" max="15362" width="11.42578125" style="51"/>
    <col min="15363" max="15363" width="2.7109375" style="51" customWidth="1"/>
    <col min="15364" max="15364" width="15.7109375" style="51" customWidth="1"/>
    <col min="15365" max="15365" width="22.28515625" style="51" customWidth="1"/>
    <col min="15366" max="15377" width="6.7109375" style="51" customWidth="1"/>
    <col min="15378" max="15378" width="9.85546875" style="51" customWidth="1"/>
    <col min="15379" max="15379" width="9.42578125" style="51" customWidth="1"/>
    <col min="15380" max="15380" width="10" style="51" customWidth="1"/>
    <col min="15381" max="15381" width="8.42578125" style="51" customWidth="1"/>
    <col min="15382" max="15382" width="11.85546875" style="51" customWidth="1"/>
    <col min="15383" max="15392" width="0" style="51" hidden="1" customWidth="1"/>
    <col min="15393" max="15393" width="11.42578125" style="51" customWidth="1"/>
    <col min="15394" max="15618" width="11.42578125" style="51"/>
    <col min="15619" max="15619" width="2.7109375" style="51" customWidth="1"/>
    <col min="15620" max="15620" width="15.7109375" style="51" customWidth="1"/>
    <col min="15621" max="15621" width="22.28515625" style="51" customWidth="1"/>
    <col min="15622" max="15633" width="6.7109375" style="51" customWidth="1"/>
    <col min="15634" max="15634" width="9.85546875" style="51" customWidth="1"/>
    <col min="15635" max="15635" width="9.42578125" style="51" customWidth="1"/>
    <col min="15636" max="15636" width="10" style="51" customWidth="1"/>
    <col min="15637" max="15637" width="8.42578125" style="51" customWidth="1"/>
    <col min="15638" max="15638" width="11.85546875" style="51" customWidth="1"/>
    <col min="15639" max="15648" width="0" style="51" hidden="1" customWidth="1"/>
    <col min="15649" max="15649" width="11.42578125" style="51" customWidth="1"/>
    <col min="15650" max="15874" width="11.42578125" style="51"/>
    <col min="15875" max="15875" width="2.7109375" style="51" customWidth="1"/>
    <col min="15876" max="15876" width="15.7109375" style="51" customWidth="1"/>
    <col min="15877" max="15877" width="22.28515625" style="51" customWidth="1"/>
    <col min="15878" max="15889" width="6.7109375" style="51" customWidth="1"/>
    <col min="15890" max="15890" width="9.85546875" style="51" customWidth="1"/>
    <col min="15891" max="15891" width="9.42578125" style="51" customWidth="1"/>
    <col min="15892" max="15892" width="10" style="51" customWidth="1"/>
    <col min="15893" max="15893" width="8.42578125" style="51" customWidth="1"/>
    <col min="15894" max="15894" width="11.85546875" style="51" customWidth="1"/>
    <col min="15895" max="15904" width="0" style="51" hidden="1" customWidth="1"/>
    <col min="15905" max="15905" width="11.42578125" style="51" customWidth="1"/>
    <col min="15906" max="16130" width="11.42578125" style="51"/>
    <col min="16131" max="16131" width="2.7109375" style="51" customWidth="1"/>
    <col min="16132" max="16132" width="15.7109375" style="51" customWidth="1"/>
    <col min="16133" max="16133" width="22.28515625" style="51" customWidth="1"/>
    <col min="16134" max="16145" width="6.7109375" style="51" customWidth="1"/>
    <col min="16146" max="16146" width="9.85546875" style="51" customWidth="1"/>
    <col min="16147" max="16147" width="9.42578125" style="51" customWidth="1"/>
    <col min="16148" max="16148" width="10" style="51" customWidth="1"/>
    <col min="16149" max="16149" width="8.42578125" style="51" customWidth="1"/>
    <col min="16150" max="16150" width="11.85546875" style="51" customWidth="1"/>
    <col min="16151" max="16160" width="0" style="51" hidden="1" customWidth="1"/>
    <col min="16161" max="16161" width="11.42578125" style="51" customWidth="1"/>
    <col min="16162" max="16384" width="11.42578125" style="51"/>
  </cols>
  <sheetData>
    <row r="1" spans="2:77" ht="13.5" thickBot="1" x14ac:dyDescent="0.25"/>
    <row r="2" spans="2:77" ht="15" customHeight="1" x14ac:dyDescent="0.2">
      <c r="B2" s="554" t="s">
        <v>605</v>
      </c>
      <c r="C2" s="555"/>
      <c r="D2" s="556"/>
      <c r="E2" s="563" t="s">
        <v>606</v>
      </c>
      <c r="F2" s="564"/>
      <c r="G2" s="564"/>
      <c r="H2" s="564"/>
      <c r="I2" s="564"/>
      <c r="J2" s="565"/>
      <c r="K2" s="563" t="s">
        <v>483</v>
      </c>
      <c r="L2" s="564"/>
      <c r="M2" s="564"/>
      <c r="N2" s="565"/>
      <c r="O2" s="563" t="s">
        <v>607</v>
      </c>
      <c r="P2" s="564"/>
      <c r="Q2" s="564"/>
      <c r="R2" s="565"/>
      <c r="S2" s="563" t="s">
        <v>141</v>
      </c>
      <c r="T2" s="565"/>
      <c r="U2" s="563" t="s">
        <v>142</v>
      </c>
      <c r="V2" s="565"/>
      <c r="W2" s="563" t="s">
        <v>458</v>
      </c>
      <c r="X2" s="564"/>
      <c r="Y2" s="565"/>
      <c r="Z2" s="438" t="s">
        <v>577</v>
      </c>
      <c r="AA2" s="440" t="s">
        <v>578</v>
      </c>
      <c r="AB2" s="432" t="s">
        <v>600</v>
      </c>
      <c r="AC2" s="442" t="s">
        <v>579</v>
      </c>
      <c r="AD2" s="541" t="s">
        <v>599</v>
      </c>
      <c r="AE2" s="52"/>
    </row>
    <row r="3" spans="2:77" ht="15" customHeight="1" x14ac:dyDescent="0.2">
      <c r="B3" s="557"/>
      <c r="C3" s="558"/>
      <c r="D3" s="559"/>
      <c r="E3" s="566"/>
      <c r="F3" s="567"/>
      <c r="G3" s="567"/>
      <c r="H3" s="567"/>
      <c r="I3" s="567"/>
      <c r="J3" s="568"/>
      <c r="K3" s="585" t="str">
        <f>IF(E3="","",VLOOKUP(E3,#REF!,2,FALSE))</f>
        <v/>
      </c>
      <c r="L3" s="586"/>
      <c r="M3" s="586"/>
      <c r="N3" s="587"/>
      <c r="O3" s="566"/>
      <c r="P3" s="567"/>
      <c r="Q3" s="567"/>
      <c r="R3" s="568"/>
      <c r="S3" s="566"/>
      <c r="T3" s="568"/>
      <c r="U3" s="566"/>
      <c r="V3" s="568"/>
      <c r="W3" s="579"/>
      <c r="X3" s="580"/>
      <c r="Y3" s="581"/>
      <c r="Z3" s="439"/>
      <c r="AA3" s="441"/>
      <c r="AB3" s="433"/>
      <c r="AC3" s="443"/>
      <c r="AD3" s="542"/>
      <c r="AE3" s="52"/>
    </row>
    <row r="4" spans="2:77" ht="15" customHeight="1" thickBot="1" x14ac:dyDescent="0.25">
      <c r="B4" s="560"/>
      <c r="C4" s="561"/>
      <c r="D4" s="562"/>
      <c r="E4" s="569"/>
      <c r="F4" s="570"/>
      <c r="G4" s="570"/>
      <c r="H4" s="570"/>
      <c r="I4" s="570"/>
      <c r="J4" s="571"/>
      <c r="K4" s="588"/>
      <c r="L4" s="589"/>
      <c r="M4" s="589"/>
      <c r="N4" s="590"/>
      <c r="O4" s="569"/>
      <c r="P4" s="570"/>
      <c r="Q4" s="570"/>
      <c r="R4" s="571"/>
      <c r="S4" s="569"/>
      <c r="T4" s="571"/>
      <c r="U4" s="569"/>
      <c r="V4" s="571"/>
      <c r="W4" s="582"/>
      <c r="X4" s="583"/>
      <c r="Y4" s="584"/>
      <c r="Z4" s="434" t="s">
        <v>601</v>
      </c>
      <c r="AA4" s="435"/>
      <c r="AB4" s="433"/>
      <c r="AC4" s="443"/>
      <c r="AD4" s="542"/>
      <c r="AE4" s="52"/>
      <c r="AG4" s="53"/>
      <c r="AH4" s="53"/>
      <c r="AI4" s="53"/>
      <c r="AJ4" s="53"/>
      <c r="AK4" s="53"/>
      <c r="AL4" s="53"/>
      <c r="AO4" s="53"/>
      <c r="AP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row>
    <row r="5" spans="2:77" ht="15" customHeight="1" x14ac:dyDescent="0.2">
      <c r="B5" s="545" t="s">
        <v>604</v>
      </c>
      <c r="C5" s="546"/>
      <c r="D5" s="547"/>
      <c r="E5" s="576" t="s">
        <v>522</v>
      </c>
      <c r="F5" s="577"/>
      <c r="G5" s="578"/>
      <c r="H5" s="576" t="s">
        <v>544</v>
      </c>
      <c r="I5" s="577"/>
      <c r="J5" s="578"/>
      <c r="K5" s="576" t="s">
        <v>546</v>
      </c>
      <c r="L5" s="577"/>
      <c r="M5" s="578"/>
      <c r="N5" s="576" t="s">
        <v>543</v>
      </c>
      <c r="O5" s="577"/>
      <c r="P5" s="578"/>
      <c r="Q5" s="576" t="s">
        <v>545</v>
      </c>
      <c r="R5" s="577"/>
      <c r="S5" s="578"/>
      <c r="T5" s="576" t="s">
        <v>584</v>
      </c>
      <c r="U5" s="577"/>
      <c r="V5" s="578"/>
      <c r="W5" s="576" t="s">
        <v>555</v>
      </c>
      <c r="X5" s="577"/>
      <c r="Y5" s="578"/>
      <c r="Z5" s="436"/>
      <c r="AA5" s="437"/>
      <c r="AB5" s="433"/>
      <c r="AC5" s="443"/>
      <c r="AD5" s="542"/>
      <c r="AE5" s="52"/>
      <c r="AF5" s="53"/>
      <c r="AG5" s="53"/>
      <c r="AH5" s="53"/>
      <c r="AI5" s="53"/>
      <c r="AJ5" s="53"/>
      <c r="AK5" s="53"/>
      <c r="AL5" s="53"/>
      <c r="AO5" s="53"/>
      <c r="AP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row>
    <row r="6" spans="2:77" ht="15" customHeight="1" x14ac:dyDescent="0.2">
      <c r="B6" s="548"/>
      <c r="C6" s="549"/>
      <c r="D6" s="550"/>
      <c r="E6" s="572" t="str">
        <f>IF(D8="","",D8)</f>
        <v/>
      </c>
      <c r="F6" s="573"/>
      <c r="G6" s="494"/>
      <c r="H6" s="572" t="str">
        <f>IF(D14="","",D14)</f>
        <v/>
      </c>
      <c r="I6" s="573"/>
      <c r="J6" s="494"/>
      <c r="K6" s="572" t="str">
        <f>IF(D20="","",D20)</f>
        <v/>
      </c>
      <c r="L6" s="573"/>
      <c r="M6" s="494"/>
      <c r="N6" s="572" t="str">
        <f>IF(D26="","",D26)</f>
        <v/>
      </c>
      <c r="O6" s="573"/>
      <c r="P6" s="494"/>
      <c r="Q6" s="572" t="str">
        <f>IF(D32="","",D32)</f>
        <v/>
      </c>
      <c r="R6" s="573"/>
      <c r="S6" s="494"/>
      <c r="T6" s="572" t="str">
        <f>IF(D38="","",D38)</f>
        <v/>
      </c>
      <c r="U6" s="573"/>
      <c r="V6" s="494"/>
      <c r="W6" s="572" t="str">
        <f>IF(D44="","",D44)</f>
        <v/>
      </c>
      <c r="X6" s="573"/>
      <c r="Y6" s="494"/>
      <c r="Z6" s="430" t="s">
        <v>581</v>
      </c>
      <c r="AA6" s="431" t="s">
        <v>569</v>
      </c>
      <c r="AB6" s="433"/>
      <c r="AC6" s="443"/>
      <c r="AD6" s="542"/>
      <c r="AE6" s="52"/>
      <c r="AF6" s="539" t="s">
        <v>590</v>
      </c>
      <c r="AG6" s="543" t="s">
        <v>591</v>
      </c>
      <c r="AH6" s="543"/>
      <c r="AI6" s="543"/>
      <c r="AJ6" s="543"/>
      <c r="AK6" s="543"/>
      <c r="AL6" s="543"/>
      <c r="AM6" s="543"/>
      <c r="AO6" s="537" t="s">
        <v>587</v>
      </c>
      <c r="AP6" s="537"/>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row>
    <row r="7" spans="2:77" ht="15" customHeight="1" thickBot="1" x14ac:dyDescent="0.25">
      <c r="B7" s="551"/>
      <c r="C7" s="552"/>
      <c r="D7" s="553"/>
      <c r="E7" s="574"/>
      <c r="F7" s="575"/>
      <c r="G7" s="495"/>
      <c r="H7" s="574"/>
      <c r="I7" s="575"/>
      <c r="J7" s="495"/>
      <c r="K7" s="574"/>
      <c r="L7" s="575"/>
      <c r="M7" s="495"/>
      <c r="N7" s="574"/>
      <c r="O7" s="575"/>
      <c r="P7" s="495"/>
      <c r="Q7" s="574"/>
      <c r="R7" s="575"/>
      <c r="S7" s="495"/>
      <c r="T7" s="574"/>
      <c r="U7" s="575"/>
      <c r="V7" s="495"/>
      <c r="W7" s="574"/>
      <c r="X7" s="575"/>
      <c r="Y7" s="495"/>
      <c r="Z7" s="430"/>
      <c r="AA7" s="431"/>
      <c r="AB7" s="433"/>
      <c r="AC7" s="443"/>
      <c r="AD7" s="542"/>
      <c r="AE7" s="52"/>
      <c r="AF7" s="539"/>
      <c r="AG7" s="543"/>
      <c r="AH7" s="543"/>
      <c r="AI7" s="543"/>
      <c r="AJ7" s="543"/>
      <c r="AK7" s="543"/>
      <c r="AL7" s="543"/>
      <c r="AM7" s="543"/>
      <c r="AO7" s="54" t="s">
        <v>589</v>
      </c>
      <c r="AP7" s="54" t="s">
        <v>588</v>
      </c>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row>
    <row r="8" spans="2:77" ht="15" customHeight="1" x14ac:dyDescent="0.2">
      <c r="B8" s="528" t="s">
        <v>522</v>
      </c>
      <c r="C8" s="533" t="s">
        <v>586</v>
      </c>
      <c r="D8" s="505"/>
      <c r="E8" s="496" t="s">
        <v>571</v>
      </c>
      <c r="F8" s="498"/>
      <c r="G8" s="500" t="s">
        <v>570</v>
      </c>
      <c r="H8" s="455"/>
      <c r="I8" s="461" t="str">
        <f>IF(H8="","",IF(J10="2,80M",H8*0.86,H8))</f>
        <v/>
      </c>
      <c r="J8" s="457"/>
      <c r="K8" s="459"/>
      <c r="L8" s="461" t="str">
        <f>IF(K8="","",IF(M10="2,80M",K8*0.86,K8))</f>
        <v/>
      </c>
      <c r="M8" s="457"/>
      <c r="N8" s="455"/>
      <c r="O8" s="461" t="str">
        <f>IF(N8="","",IF(P10="2,80M",N8*0.86,N8))</f>
        <v/>
      </c>
      <c r="P8" s="457"/>
      <c r="Q8" s="455"/>
      <c r="R8" s="461" t="str">
        <f>IF(Q8="","",IF(S10="2,80M",Q8*0.86,Q8))</f>
        <v/>
      </c>
      <c r="S8" s="457"/>
      <c r="T8" s="455"/>
      <c r="U8" s="461" t="str">
        <f>IF(T8="","",IF(V10="2,80M",T8*0.86,T8))</f>
        <v/>
      </c>
      <c r="V8" s="457"/>
      <c r="W8" s="455"/>
      <c r="X8" s="461" t="str">
        <f>IF(W8="","",IF(Y10="2,80M",W8*0.86,W8))</f>
        <v/>
      </c>
      <c r="Y8" s="457"/>
      <c r="Z8" s="444" t="str">
        <f>IF(D8="","",SUM(F8,I8,L8,O8,R8,U8,X8))</f>
        <v/>
      </c>
      <c r="AA8" s="446" t="str">
        <f>IF(D8="","",SUM(G8,J8,M8,P8,S8,V8,Y8))</f>
        <v/>
      </c>
      <c r="AB8" s="465" t="str">
        <f>IF(Z8="","",IF(SUM(F10,I10,L10,O10,R10,U10,X10)=0,"0",SUM(F10,I10,L10,O10,R10,U10,X10)))</f>
        <v/>
      </c>
      <c r="AC8" s="448" t="str">
        <f>IF(AB8="","",RANK(AF9,$AF$9:$AF$45,0))</f>
        <v/>
      </c>
      <c r="AD8" s="452" t="str">
        <f>IF(AC8="","",VLOOKUP(AC8,$AO$8:$AP$14,2,FALSE))</f>
        <v/>
      </c>
      <c r="AE8" s="55"/>
      <c r="AF8" s="56" t="s">
        <v>522</v>
      </c>
      <c r="AG8" s="54" t="s">
        <v>592</v>
      </c>
      <c r="AH8" s="54" t="s">
        <v>593</v>
      </c>
      <c r="AI8" s="54" t="s">
        <v>594</v>
      </c>
      <c r="AJ8" s="54" t="s">
        <v>595</v>
      </c>
      <c r="AK8" s="54" t="s">
        <v>596</v>
      </c>
      <c r="AL8" s="54" t="s">
        <v>597</v>
      </c>
      <c r="AM8" s="54" t="s">
        <v>598</v>
      </c>
      <c r="AO8" s="57">
        <v>1</v>
      </c>
      <c r="AP8" s="57">
        <v>16</v>
      </c>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row>
    <row r="9" spans="2:77" ht="15" customHeight="1" x14ac:dyDescent="0.2">
      <c r="B9" s="529"/>
      <c r="C9" s="522"/>
      <c r="D9" s="534"/>
      <c r="E9" s="497"/>
      <c r="F9" s="499"/>
      <c r="G9" s="501"/>
      <c r="H9" s="456"/>
      <c r="I9" s="462"/>
      <c r="J9" s="458"/>
      <c r="K9" s="460"/>
      <c r="L9" s="462"/>
      <c r="M9" s="458"/>
      <c r="N9" s="456"/>
      <c r="O9" s="462"/>
      <c r="P9" s="458"/>
      <c r="Q9" s="456"/>
      <c r="R9" s="462"/>
      <c r="S9" s="458"/>
      <c r="T9" s="456"/>
      <c r="U9" s="462"/>
      <c r="V9" s="458"/>
      <c r="W9" s="456"/>
      <c r="X9" s="462"/>
      <c r="Y9" s="458"/>
      <c r="Z9" s="445"/>
      <c r="AA9" s="447"/>
      <c r="AB9" s="466"/>
      <c r="AC9" s="449"/>
      <c r="AD9" s="453"/>
      <c r="AE9" s="55"/>
      <c r="AF9" s="538">
        <f>IF(AB8="",0,AB8*500000+Z10*10000+Z12*10+AA12/10)</f>
        <v>0</v>
      </c>
      <c r="AG9" s="540">
        <f>IF(OR(F10=1,F10=2),E12,0)</f>
        <v>0</v>
      </c>
      <c r="AH9" s="540">
        <f>IF(OR(I10=1,I10=2),H12,0)</f>
        <v>0</v>
      </c>
      <c r="AI9" s="540">
        <f>IF(OR(L10=1,L10=2),K12,0)</f>
        <v>0</v>
      </c>
      <c r="AJ9" s="540">
        <f>IF(OR(O10=1,O10=2),N12,0)</f>
        <v>0</v>
      </c>
      <c r="AK9" s="540">
        <f>IF(OR(R10=1,R10=2),Q12,0)</f>
        <v>0</v>
      </c>
      <c r="AL9" s="540">
        <f>IF(OR(U10=1,U10=2),T12,0)</f>
        <v>0</v>
      </c>
      <c r="AM9" s="540">
        <f>IF(OR(X10=1,X10=2),W12,0)</f>
        <v>0</v>
      </c>
      <c r="AO9" s="57">
        <v>2</v>
      </c>
      <c r="AP9" s="57">
        <v>11</v>
      </c>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row>
    <row r="10" spans="2:77" ht="15" customHeight="1" x14ac:dyDescent="0.2">
      <c r="B10" s="529"/>
      <c r="C10" s="521" t="s">
        <v>582</v>
      </c>
      <c r="D10" s="510" t="str">
        <f>IF(D8="","",VLOOKUP(D8,#REF!,2,FALSE))</f>
        <v/>
      </c>
      <c r="E10" s="512"/>
      <c r="F10" s="516" t="s">
        <v>585</v>
      </c>
      <c r="G10" s="508" t="s">
        <v>562</v>
      </c>
      <c r="H10" s="512"/>
      <c r="I10" s="463" t="str">
        <f>IF(ISBLANK(H8),"",IF(H8&gt;E14,2,IF(H8=E14,1,"0")))</f>
        <v/>
      </c>
      <c r="J10" s="519" t="s">
        <v>487</v>
      </c>
      <c r="K10" s="512"/>
      <c r="L10" s="463" t="str">
        <f>IF(ISBLANK(K8),"",IF(K8&gt;E20,2,IF(K8=E20,1,"0")))</f>
        <v/>
      </c>
      <c r="M10" s="519" t="s">
        <v>487</v>
      </c>
      <c r="N10" s="535"/>
      <c r="O10" s="463" t="str">
        <f>IF(ISBLANK(N8),"",IF(N8&gt;E26,2,IF(N8=E26,1,"0")))</f>
        <v/>
      </c>
      <c r="P10" s="519" t="s">
        <v>487</v>
      </c>
      <c r="Q10" s="512"/>
      <c r="R10" s="463" t="str">
        <f>IF(ISBLANK(Q8),"",IF(Q8&gt;E32,2,IF(Q8=E32,1,"0")))</f>
        <v/>
      </c>
      <c r="S10" s="519" t="s">
        <v>487</v>
      </c>
      <c r="T10" s="512"/>
      <c r="U10" s="463" t="str">
        <f>IF(ISBLANK(T8),"",IF(T8&gt;E38,2,IF(T8=E38,1,"0")))</f>
        <v/>
      </c>
      <c r="V10" s="519" t="s">
        <v>487</v>
      </c>
      <c r="W10" s="512"/>
      <c r="X10" s="463" t="str">
        <f>IF(ISBLANK(W8),"",IF(W8&gt;E44,2,IF(W8=E44,1,"0")))</f>
        <v/>
      </c>
      <c r="Y10" s="519" t="s">
        <v>487</v>
      </c>
      <c r="Z10" s="468" t="str">
        <f>IF(D8="","",IF(AA8=0,0,(ROUNDDOWN(Z8/AA8,3))))</f>
        <v/>
      </c>
      <c r="AA10" s="469"/>
      <c r="AB10" s="466"/>
      <c r="AC10" s="449"/>
      <c r="AD10" s="453"/>
      <c r="AE10" s="55"/>
      <c r="AF10" s="538"/>
      <c r="AG10" s="540"/>
      <c r="AH10" s="540"/>
      <c r="AI10" s="540"/>
      <c r="AJ10" s="540"/>
      <c r="AK10" s="540"/>
      <c r="AL10" s="540"/>
      <c r="AM10" s="540"/>
      <c r="AN10" s="53"/>
      <c r="AO10" s="57">
        <v>3</v>
      </c>
      <c r="AP10" s="57">
        <v>8</v>
      </c>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row>
    <row r="11" spans="2:77" ht="15" customHeight="1" x14ac:dyDescent="0.2">
      <c r="B11" s="529"/>
      <c r="C11" s="522"/>
      <c r="D11" s="511"/>
      <c r="E11" s="512"/>
      <c r="F11" s="517"/>
      <c r="G11" s="508"/>
      <c r="H11" s="512"/>
      <c r="I11" s="464"/>
      <c r="J11" s="519"/>
      <c r="K11" s="512"/>
      <c r="L11" s="464"/>
      <c r="M11" s="519"/>
      <c r="N11" s="536"/>
      <c r="O11" s="464"/>
      <c r="P11" s="519"/>
      <c r="Q11" s="512"/>
      <c r="R11" s="464"/>
      <c r="S11" s="519"/>
      <c r="T11" s="512"/>
      <c r="U11" s="464"/>
      <c r="V11" s="519"/>
      <c r="W11" s="512"/>
      <c r="X11" s="464"/>
      <c r="Y11" s="519"/>
      <c r="Z11" s="470"/>
      <c r="AA11" s="471"/>
      <c r="AB11" s="466"/>
      <c r="AC11" s="449"/>
      <c r="AD11" s="453"/>
      <c r="AE11" s="55"/>
      <c r="AF11" s="538"/>
      <c r="AG11" s="540"/>
      <c r="AH11" s="540"/>
      <c r="AI11" s="540"/>
      <c r="AJ11" s="540"/>
      <c r="AK11" s="540"/>
      <c r="AL11" s="540"/>
      <c r="AM11" s="540"/>
      <c r="AN11" s="53"/>
      <c r="AO11" s="57">
        <v>4</v>
      </c>
      <c r="AP11" s="57">
        <v>5</v>
      </c>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row>
    <row r="12" spans="2:77" ht="15" customHeight="1" x14ac:dyDescent="0.2">
      <c r="B12" s="529"/>
      <c r="C12" s="492" t="s">
        <v>583</v>
      </c>
      <c r="D12" s="494" t="str">
        <f>IF(D8="","",VLOOKUP(D8,#REF!,5,FALSE))</f>
        <v/>
      </c>
      <c r="E12" s="497" t="s">
        <v>463</v>
      </c>
      <c r="F12" s="513"/>
      <c r="G12" s="501" t="s">
        <v>569</v>
      </c>
      <c r="H12" s="477" t="str">
        <f>IF(J8="","",IF(OR(ISBLANK(I8),I8=0),0,ROUNDDOWN(I8/J8,3)))</f>
        <v/>
      </c>
      <c r="I12" s="474"/>
      <c r="J12" s="458"/>
      <c r="K12" s="477" t="str">
        <f>IF(M8="","",IF(OR(ISBLANK(L8),L8=0),0,ROUNDDOWN(L8/M8,3)))</f>
        <v/>
      </c>
      <c r="L12" s="474"/>
      <c r="M12" s="458"/>
      <c r="N12" s="477" t="str">
        <f>IF(P8="","",IF(OR(ISBLANK(O8),O8=0),0,ROUNDDOWN(O8/P8,3)))</f>
        <v/>
      </c>
      <c r="O12" s="474"/>
      <c r="P12" s="458"/>
      <c r="Q12" s="477" t="str">
        <f>IF(S8="","",IF(OR(ISBLANK(R8),R8=0),0,ROUNDDOWN(R8/S8,3)))</f>
        <v/>
      </c>
      <c r="R12" s="474"/>
      <c r="S12" s="458"/>
      <c r="T12" s="477" t="str">
        <f>IF(V8="","",IF(OR(ISBLANK(U8),U8=0),0,ROUNDDOWN(U8/V8,3)))</f>
        <v/>
      </c>
      <c r="U12" s="474"/>
      <c r="V12" s="458"/>
      <c r="W12" s="477" t="str">
        <f>IF(Y8="","",IF(OR(ISBLANK(X8),X8=0),0,ROUNDDOWN(X8/Y8,3)))</f>
        <v/>
      </c>
      <c r="X12" s="474"/>
      <c r="Y12" s="458"/>
      <c r="Z12" s="472" t="str">
        <f>IF(D8="","",MAX(AG9:AM13))</f>
        <v/>
      </c>
      <c r="AA12" s="431" t="str">
        <f>IF(D8="","",MAX(G12,J12,M12,P12,S12,V12,Y12))</f>
        <v/>
      </c>
      <c r="AB12" s="466"/>
      <c r="AC12" s="449"/>
      <c r="AD12" s="453"/>
      <c r="AE12" s="55"/>
      <c r="AF12" s="538"/>
      <c r="AG12" s="540"/>
      <c r="AH12" s="540"/>
      <c r="AI12" s="540"/>
      <c r="AJ12" s="540"/>
      <c r="AK12" s="540"/>
      <c r="AL12" s="540"/>
      <c r="AM12" s="540"/>
      <c r="AN12" s="53"/>
      <c r="AO12" s="57">
        <v>5</v>
      </c>
      <c r="AP12" s="57">
        <v>4</v>
      </c>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row>
    <row r="13" spans="2:77" ht="15" customHeight="1" thickBot="1" x14ac:dyDescent="0.25">
      <c r="B13" s="530"/>
      <c r="C13" s="493"/>
      <c r="D13" s="495"/>
      <c r="E13" s="527"/>
      <c r="F13" s="520"/>
      <c r="G13" s="507"/>
      <c r="H13" s="478"/>
      <c r="I13" s="475"/>
      <c r="J13" s="476"/>
      <c r="K13" s="478"/>
      <c r="L13" s="475"/>
      <c r="M13" s="476"/>
      <c r="N13" s="478"/>
      <c r="O13" s="475"/>
      <c r="P13" s="476"/>
      <c r="Q13" s="478"/>
      <c r="R13" s="475"/>
      <c r="S13" s="476"/>
      <c r="T13" s="478"/>
      <c r="U13" s="475"/>
      <c r="V13" s="476"/>
      <c r="W13" s="478"/>
      <c r="X13" s="475"/>
      <c r="Y13" s="476"/>
      <c r="Z13" s="473"/>
      <c r="AA13" s="451"/>
      <c r="AB13" s="467"/>
      <c r="AC13" s="450"/>
      <c r="AD13" s="454"/>
      <c r="AE13" s="55"/>
      <c r="AF13" s="538"/>
      <c r="AG13" s="540"/>
      <c r="AH13" s="540"/>
      <c r="AI13" s="540"/>
      <c r="AJ13" s="540"/>
      <c r="AK13" s="540"/>
      <c r="AL13" s="540"/>
      <c r="AM13" s="540"/>
      <c r="AN13" s="53"/>
      <c r="AO13" s="57">
        <v>6</v>
      </c>
      <c r="AP13" s="57">
        <v>3</v>
      </c>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row>
    <row r="14" spans="2:77" ht="15" customHeight="1" x14ac:dyDescent="0.2">
      <c r="B14" s="528" t="s">
        <v>544</v>
      </c>
      <c r="C14" s="533" t="s">
        <v>586</v>
      </c>
      <c r="D14" s="505"/>
      <c r="E14" s="455"/>
      <c r="F14" s="461" t="str">
        <f>IF(E14="","",IF(G16="2,80M",E14*0.86,E14))</f>
        <v/>
      </c>
      <c r="G14" s="480" t="str">
        <f>IF(J8="","",J8)</f>
        <v/>
      </c>
      <c r="H14" s="496"/>
      <c r="I14" s="498"/>
      <c r="J14" s="500"/>
      <c r="K14" s="482"/>
      <c r="L14" s="461" t="str">
        <f>IF(K14="","",IF(M16="2,80M",K14*0.86,K14))</f>
        <v/>
      </c>
      <c r="M14" s="491"/>
      <c r="N14" s="482"/>
      <c r="O14" s="461" t="str">
        <f>IF(N14="","",IF(P16="2,80M",N14*0.86,N14))</f>
        <v/>
      </c>
      <c r="P14" s="491"/>
      <c r="Q14" s="482"/>
      <c r="R14" s="461" t="str">
        <f>IF(Q14="","",IF(S16="2,80M",Q14*0.86,Q14))</f>
        <v/>
      </c>
      <c r="S14" s="491"/>
      <c r="T14" s="482"/>
      <c r="U14" s="461" t="str">
        <f>IF(T14="","",IF(V16="2,80M",T14*0.86,T14))</f>
        <v/>
      </c>
      <c r="V14" s="491"/>
      <c r="W14" s="482"/>
      <c r="X14" s="461" t="str">
        <f>IF(W14="","",IF(Y16="2,80M",W14*0.86,W14))</f>
        <v/>
      </c>
      <c r="Y14" s="491"/>
      <c r="Z14" s="444" t="str">
        <f>IF(D14="","",SUM(F14,I14,L14,O14,R14,U14,X14))</f>
        <v/>
      </c>
      <c r="AA14" s="446" t="str">
        <f>IF(D14="","",SUM(G14,J14,M14,P14,S14,V14,Y14))</f>
        <v/>
      </c>
      <c r="AB14" s="465" t="str">
        <f>IF(Z14="","",IF(SUM(F16,I16,L16,O16,R16,U16,X16)=0,"0",SUM(F16,I16,L16,O16,R16,U16,X16)))</f>
        <v/>
      </c>
      <c r="AC14" s="448" t="str">
        <f>IF(AB14="","",RANK(AF15,$AF$9:$AF$45,0))</f>
        <v/>
      </c>
      <c r="AD14" s="452" t="str">
        <f>IF(AC14="","",VLOOKUP(AC14,$AO$8:$AP$14,2,FALSE))</f>
        <v/>
      </c>
      <c r="AE14" s="55"/>
      <c r="AF14" s="56" t="s">
        <v>544</v>
      </c>
      <c r="AG14" s="54" t="s">
        <v>592</v>
      </c>
      <c r="AH14" s="54" t="s">
        <v>593</v>
      </c>
      <c r="AI14" s="54" t="s">
        <v>594</v>
      </c>
      <c r="AJ14" s="54" t="s">
        <v>595</v>
      </c>
      <c r="AK14" s="54" t="s">
        <v>596</v>
      </c>
      <c r="AL14" s="54" t="s">
        <v>597</v>
      </c>
      <c r="AM14" s="54" t="s">
        <v>598</v>
      </c>
      <c r="AN14" s="53"/>
      <c r="AO14" s="57">
        <v>7</v>
      </c>
      <c r="AP14" s="57">
        <v>2</v>
      </c>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row>
    <row r="15" spans="2:77" ht="15" customHeight="1" x14ac:dyDescent="0.2">
      <c r="B15" s="529"/>
      <c r="C15" s="492"/>
      <c r="D15" s="506"/>
      <c r="E15" s="456"/>
      <c r="F15" s="462"/>
      <c r="G15" s="481"/>
      <c r="H15" s="497"/>
      <c r="I15" s="499"/>
      <c r="J15" s="501"/>
      <c r="K15" s="483"/>
      <c r="L15" s="462"/>
      <c r="M15" s="479"/>
      <c r="N15" s="483"/>
      <c r="O15" s="462"/>
      <c r="P15" s="479"/>
      <c r="Q15" s="483"/>
      <c r="R15" s="462"/>
      <c r="S15" s="479"/>
      <c r="T15" s="483"/>
      <c r="U15" s="462"/>
      <c r="V15" s="479"/>
      <c r="W15" s="483"/>
      <c r="X15" s="462"/>
      <c r="Y15" s="479"/>
      <c r="Z15" s="445"/>
      <c r="AA15" s="447"/>
      <c r="AB15" s="466"/>
      <c r="AC15" s="449"/>
      <c r="AD15" s="453"/>
      <c r="AE15" s="55"/>
      <c r="AF15" s="538">
        <f>IF(AB14="",0,AB14*500000+Z16*10000+Z18*10+AA18/10)</f>
        <v>0</v>
      </c>
      <c r="AG15" s="540">
        <f>IF(OR(F16=1,F16=2),E18,0)</f>
        <v>0</v>
      </c>
      <c r="AH15" s="540">
        <f>IF(OR(I16=1,I16=2),H18,0)</f>
        <v>0</v>
      </c>
      <c r="AI15" s="540">
        <f>IF(OR(L16=1,L16=2),K18,0)</f>
        <v>0</v>
      </c>
      <c r="AJ15" s="540">
        <f>IF(OR(O16=1,O16=2),N18,0)</f>
        <v>0</v>
      </c>
      <c r="AK15" s="540">
        <f>IF(OR(R16=1,R16=2),Q18,0)</f>
        <v>0</v>
      </c>
      <c r="AL15" s="540">
        <f>IF(OR(U16=1,U16=2),T18,0)</f>
        <v>0</v>
      </c>
      <c r="AM15" s="540">
        <f>IF(OR(X16=1,X16=2),W18,0)</f>
        <v>0</v>
      </c>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row>
    <row r="16" spans="2:77" ht="15" customHeight="1" x14ac:dyDescent="0.2">
      <c r="B16" s="529"/>
      <c r="C16" s="521" t="s">
        <v>582</v>
      </c>
      <c r="D16" s="510" t="str">
        <f>IF(D14="","",VLOOKUP(D14,#REF!,2,FALSE))</f>
        <v/>
      </c>
      <c r="E16" s="512"/>
      <c r="F16" s="463" t="str">
        <f>IF(ISBLANK(E14),"",IF(E14&gt;H8,2,IF(E14=H8,1,"0")))</f>
        <v/>
      </c>
      <c r="G16" s="502" t="str">
        <f>IF(J10="","",J10)</f>
        <v>3,10M</v>
      </c>
      <c r="H16" s="512"/>
      <c r="I16" s="516"/>
      <c r="J16" s="508"/>
      <c r="K16" s="518"/>
      <c r="L16" s="489" t="str">
        <f>IF(ISBLANK(K14),"",IF(K14&gt;H20,2,IF(K14=H20,1,"0")))</f>
        <v/>
      </c>
      <c r="M16" s="519" t="s">
        <v>487</v>
      </c>
      <c r="N16" s="518"/>
      <c r="O16" s="489" t="str">
        <f>IF(ISBLANK(N14),"",IF(N14&gt;H26,2,IF(N14=H26,1,"0")))</f>
        <v/>
      </c>
      <c r="P16" s="519" t="s">
        <v>487</v>
      </c>
      <c r="Q16" s="518"/>
      <c r="R16" s="489" t="str">
        <f>IF(ISBLANK(Q14),"",IF(Q14&gt;H32,2,IF(Q14=H32,1,"0")))</f>
        <v/>
      </c>
      <c r="S16" s="519" t="s">
        <v>487</v>
      </c>
      <c r="T16" s="518"/>
      <c r="U16" s="489" t="str">
        <f>IF(ISBLANK(T14),"",IF(T14&gt;H38,2,IF(T14=H38,1,"0")))</f>
        <v/>
      </c>
      <c r="V16" s="519" t="s">
        <v>487</v>
      </c>
      <c r="W16" s="518"/>
      <c r="X16" s="489" t="str">
        <f>IF(ISBLANK(W14),"",IF(W14&gt;H44,2,IF(W14=H44,1,"0")))</f>
        <v/>
      </c>
      <c r="Y16" s="519" t="s">
        <v>487</v>
      </c>
      <c r="Z16" s="468" t="str">
        <f>IF(D14="","",IF(AA14=0,0,(ROUNDDOWN(Z14/AA14,3))))</f>
        <v/>
      </c>
      <c r="AA16" s="469"/>
      <c r="AB16" s="466"/>
      <c r="AC16" s="449"/>
      <c r="AD16" s="453"/>
      <c r="AE16" s="55"/>
      <c r="AF16" s="538"/>
      <c r="AG16" s="540"/>
      <c r="AH16" s="540"/>
      <c r="AI16" s="540"/>
      <c r="AJ16" s="540"/>
      <c r="AK16" s="540"/>
      <c r="AL16" s="540"/>
      <c r="AM16" s="540"/>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row>
    <row r="17" spans="2:77" ht="15" customHeight="1" x14ac:dyDescent="0.2">
      <c r="B17" s="529"/>
      <c r="C17" s="522"/>
      <c r="D17" s="511"/>
      <c r="E17" s="512"/>
      <c r="F17" s="464"/>
      <c r="G17" s="502"/>
      <c r="H17" s="512"/>
      <c r="I17" s="517"/>
      <c r="J17" s="508"/>
      <c r="K17" s="518"/>
      <c r="L17" s="490"/>
      <c r="M17" s="519"/>
      <c r="N17" s="518"/>
      <c r="O17" s="490"/>
      <c r="P17" s="519"/>
      <c r="Q17" s="518"/>
      <c r="R17" s="490"/>
      <c r="S17" s="519"/>
      <c r="T17" s="518"/>
      <c r="U17" s="490"/>
      <c r="V17" s="519"/>
      <c r="W17" s="518"/>
      <c r="X17" s="490"/>
      <c r="Y17" s="519"/>
      <c r="Z17" s="470"/>
      <c r="AA17" s="471"/>
      <c r="AB17" s="466"/>
      <c r="AC17" s="449"/>
      <c r="AD17" s="453"/>
      <c r="AE17" s="55"/>
      <c r="AF17" s="538"/>
      <c r="AG17" s="540"/>
      <c r="AH17" s="540"/>
      <c r="AI17" s="540"/>
      <c r="AJ17" s="540"/>
      <c r="AK17" s="540"/>
      <c r="AL17" s="540"/>
      <c r="AM17" s="540"/>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row>
    <row r="18" spans="2:77" ht="15" customHeight="1" x14ac:dyDescent="0.2">
      <c r="B18" s="529"/>
      <c r="C18" s="492" t="s">
        <v>583</v>
      </c>
      <c r="D18" s="494" t="str">
        <f>IF(D14="","",VLOOKUP(D14,#REF!,5,FALSE))</f>
        <v/>
      </c>
      <c r="E18" s="477" t="str">
        <f>IF(G14="","",IF(OR(ISBLANK(E14),E14=0),0,ROUNDDOWN(E14/G14,3)))</f>
        <v/>
      </c>
      <c r="F18" s="525"/>
      <c r="G18" s="458"/>
      <c r="H18" s="497"/>
      <c r="I18" s="513"/>
      <c r="J18" s="501"/>
      <c r="K18" s="486" t="str">
        <f>IF(M14="","",IF(OR(ISBLANK(K14),K14=0),0,ROUNDDOWN(K14/M14,3)))</f>
        <v/>
      </c>
      <c r="L18" s="525"/>
      <c r="M18" s="479"/>
      <c r="N18" s="486" t="str">
        <f>IF(P14="","",IF(OR(ISBLANK(N14),N14=0),0,ROUNDDOWN(N14/P14,3)))</f>
        <v/>
      </c>
      <c r="O18" s="525"/>
      <c r="P18" s="479"/>
      <c r="Q18" s="486" t="str">
        <f>IF(S14="","",IF(OR(ISBLANK(Q14),Q14=0),0,ROUNDDOWN(Q14/S14,3)))</f>
        <v/>
      </c>
      <c r="R18" s="525"/>
      <c r="S18" s="479"/>
      <c r="T18" s="486" t="str">
        <f>IF(V14="","",IF(OR(ISBLANK(T14),T14=0),0,ROUNDDOWN(T14/V14,3)))</f>
        <v/>
      </c>
      <c r="U18" s="525"/>
      <c r="V18" s="479"/>
      <c r="W18" s="486" t="str">
        <f>IF(Y14="","",IF(OR(ISBLANK(W14),W14=0),0,ROUNDDOWN(W14/Y14,3)))</f>
        <v/>
      </c>
      <c r="X18" s="525"/>
      <c r="Y18" s="479"/>
      <c r="Z18" s="472" t="str">
        <f>IF(D14="","",MAX(AG15:AM19))</f>
        <v/>
      </c>
      <c r="AA18" s="431" t="str">
        <f>IF(D14="","",MAX(G18,J18,M18,P18,S18,V18,Y18))</f>
        <v/>
      </c>
      <c r="AB18" s="466"/>
      <c r="AC18" s="449"/>
      <c r="AD18" s="453"/>
      <c r="AE18" s="55"/>
      <c r="AF18" s="538"/>
      <c r="AG18" s="540"/>
      <c r="AH18" s="540"/>
      <c r="AI18" s="540"/>
      <c r="AJ18" s="540"/>
      <c r="AK18" s="540"/>
      <c r="AL18" s="540"/>
      <c r="AM18" s="540"/>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row>
    <row r="19" spans="2:77" ht="15" customHeight="1" thickBot="1" x14ac:dyDescent="0.25">
      <c r="B19" s="530"/>
      <c r="C19" s="493"/>
      <c r="D19" s="495"/>
      <c r="E19" s="478"/>
      <c r="F19" s="526"/>
      <c r="G19" s="476"/>
      <c r="H19" s="527"/>
      <c r="I19" s="520"/>
      <c r="J19" s="507"/>
      <c r="K19" s="487"/>
      <c r="L19" s="526"/>
      <c r="M19" s="488"/>
      <c r="N19" s="487"/>
      <c r="O19" s="526"/>
      <c r="P19" s="488"/>
      <c r="Q19" s="487"/>
      <c r="R19" s="526"/>
      <c r="S19" s="488"/>
      <c r="T19" s="487"/>
      <c r="U19" s="526"/>
      <c r="V19" s="488"/>
      <c r="W19" s="487"/>
      <c r="X19" s="526"/>
      <c r="Y19" s="488"/>
      <c r="Z19" s="473"/>
      <c r="AA19" s="451"/>
      <c r="AB19" s="467"/>
      <c r="AC19" s="450"/>
      <c r="AD19" s="454"/>
      <c r="AE19" s="55"/>
      <c r="AF19" s="538"/>
      <c r="AG19" s="540"/>
      <c r="AH19" s="540"/>
      <c r="AI19" s="540"/>
      <c r="AJ19" s="540"/>
      <c r="AK19" s="540"/>
      <c r="AL19" s="540"/>
      <c r="AM19" s="540"/>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row>
    <row r="20" spans="2:77" ht="15" customHeight="1" x14ac:dyDescent="0.2">
      <c r="B20" s="528" t="s">
        <v>546</v>
      </c>
      <c r="C20" s="533" t="s">
        <v>586</v>
      </c>
      <c r="D20" s="505"/>
      <c r="E20" s="455"/>
      <c r="F20" s="461" t="str">
        <f>IF(E20="","",IF(G22="2,80M",E20*0.86,E20))</f>
        <v/>
      </c>
      <c r="G20" s="531" t="str">
        <f>IF(M8="","",M8)</f>
        <v/>
      </c>
      <c r="H20" s="523"/>
      <c r="I20" s="461" t="str">
        <f>IF(H20="","",IF(J22="2,80M",H20*0.86,H20))</f>
        <v/>
      </c>
      <c r="J20" s="484" t="str">
        <f>IF(M14="","",M14)</f>
        <v/>
      </c>
      <c r="K20" s="496" t="s">
        <v>571</v>
      </c>
      <c r="L20" s="498"/>
      <c r="M20" s="500" t="s">
        <v>570</v>
      </c>
      <c r="N20" s="482"/>
      <c r="O20" s="461" t="str">
        <f>IF(N20="","",IF(P22="2,80M",N20*0.86,N20))</f>
        <v/>
      </c>
      <c r="P20" s="491"/>
      <c r="Q20" s="482"/>
      <c r="R20" s="461" t="str">
        <f>IF(Q20="","",IF(S22="2,80M",Q20*0.86,Q20))</f>
        <v/>
      </c>
      <c r="S20" s="491"/>
      <c r="T20" s="482"/>
      <c r="U20" s="461" t="str">
        <f>IF(T20="","",IF(V22="2,80M",T20*0.86,T20))</f>
        <v/>
      </c>
      <c r="V20" s="491"/>
      <c r="W20" s="482"/>
      <c r="X20" s="461" t="str">
        <f>IF(W20="","",IF(Y22="2,80M",W20*0.86,W20))</f>
        <v/>
      </c>
      <c r="Y20" s="491"/>
      <c r="Z20" s="444" t="str">
        <f>IF(D20="","",SUM(F20,I20,L20,O20,R20,U20,X20))</f>
        <v/>
      </c>
      <c r="AA20" s="446" t="str">
        <f>IF(D20="","",SUM(G20,J20,M20,P20,S20,V20,Y20))</f>
        <v/>
      </c>
      <c r="AB20" s="465" t="str">
        <f>IF(Z20="","",IF(SUM(F22,I22,L22,O22,R22,U22,X22)=0,"0",SUM(F22,I22,L22,O22,R22,U22,X22)))</f>
        <v/>
      </c>
      <c r="AC20" s="448" t="str">
        <f>IF(AB20="","",RANK(AF21,$AF$9:$AF$45,0))</f>
        <v/>
      </c>
      <c r="AD20" s="452" t="str">
        <f>IF(AC20="","",VLOOKUP(AC20,$AO$8:$AP$14,2,FALSE))</f>
        <v/>
      </c>
      <c r="AE20" s="55"/>
      <c r="AF20" s="56" t="s">
        <v>546</v>
      </c>
      <c r="AG20" s="54" t="s">
        <v>592</v>
      </c>
      <c r="AH20" s="54" t="s">
        <v>593</v>
      </c>
      <c r="AI20" s="54" t="s">
        <v>594</v>
      </c>
      <c r="AJ20" s="54" t="s">
        <v>595</v>
      </c>
      <c r="AK20" s="54" t="s">
        <v>596</v>
      </c>
      <c r="AL20" s="54" t="s">
        <v>597</v>
      </c>
      <c r="AM20" s="54" t="s">
        <v>598</v>
      </c>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row>
    <row r="21" spans="2:77" ht="15" customHeight="1" x14ac:dyDescent="0.2">
      <c r="B21" s="529"/>
      <c r="C21" s="492"/>
      <c r="D21" s="506"/>
      <c r="E21" s="456"/>
      <c r="F21" s="462"/>
      <c r="G21" s="532"/>
      <c r="H21" s="524"/>
      <c r="I21" s="462"/>
      <c r="J21" s="485"/>
      <c r="K21" s="497"/>
      <c r="L21" s="499"/>
      <c r="M21" s="501"/>
      <c r="N21" s="483"/>
      <c r="O21" s="462"/>
      <c r="P21" s="479"/>
      <c r="Q21" s="483"/>
      <c r="R21" s="462"/>
      <c r="S21" s="479"/>
      <c r="T21" s="483"/>
      <c r="U21" s="462"/>
      <c r="V21" s="479"/>
      <c r="W21" s="483"/>
      <c r="X21" s="462"/>
      <c r="Y21" s="479"/>
      <c r="Z21" s="445"/>
      <c r="AA21" s="447"/>
      <c r="AB21" s="466"/>
      <c r="AC21" s="449"/>
      <c r="AD21" s="453"/>
      <c r="AE21" s="55"/>
      <c r="AF21" s="538">
        <f>IF(AB20="",0,AB20*500000+Z22*10000+Z24*10+AA24/10)</f>
        <v>0</v>
      </c>
      <c r="AG21" s="540">
        <f>IF(OR(F22=1,F22=2),E24,0)</f>
        <v>0</v>
      </c>
      <c r="AH21" s="540">
        <f>IF(OR(I22=1,I22=2),H24,0)</f>
        <v>0</v>
      </c>
      <c r="AI21" s="540">
        <f>IF(OR(L22=1,L22=2),K24,0)</f>
        <v>0</v>
      </c>
      <c r="AJ21" s="540">
        <f>IF(OR(O22=1,O22=2),N24,0)</f>
        <v>0</v>
      </c>
      <c r="AK21" s="540">
        <f>IF(OR(R22=1,R22=2),Q24,0)</f>
        <v>0</v>
      </c>
      <c r="AL21" s="540">
        <f>IF(OR(U22=1,U22=2),T24,0)</f>
        <v>0</v>
      </c>
      <c r="AM21" s="540">
        <f>IF(OR(X22=1,X22=2),W24,0)</f>
        <v>0</v>
      </c>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row>
    <row r="22" spans="2:77" ht="15" customHeight="1" x14ac:dyDescent="0.2">
      <c r="B22" s="529"/>
      <c r="C22" s="521" t="s">
        <v>582</v>
      </c>
      <c r="D22" s="510" t="str">
        <f>IF(D20="","",VLOOKUP(D20,#REF!,2,FALSE))</f>
        <v/>
      </c>
      <c r="E22" s="512"/>
      <c r="F22" s="463" t="str">
        <f>IF(ISBLANK(E20),"",IF(E20&gt;K8,2,IF(E20=K8,1,"0")))</f>
        <v/>
      </c>
      <c r="G22" s="502" t="str">
        <f>IF(M10="","",M10)</f>
        <v>3,10M</v>
      </c>
      <c r="H22" s="518"/>
      <c r="I22" s="489" t="str">
        <f>IF(ISBLANK(H20),"",IF(H20&gt;K14,2,IF(H20=K14,1,"0")))</f>
        <v/>
      </c>
      <c r="J22" s="502" t="str">
        <f>IF(M16="","",M16)</f>
        <v>3,10M</v>
      </c>
      <c r="K22" s="512"/>
      <c r="L22" s="516" t="s">
        <v>585</v>
      </c>
      <c r="M22" s="508" t="s">
        <v>562</v>
      </c>
      <c r="N22" s="518"/>
      <c r="O22" s="489" t="str">
        <f>IF(ISBLANK(N20),"",IF(N20&gt;K26,2,IF(N20=K26,1,"0")))</f>
        <v/>
      </c>
      <c r="P22" s="519" t="s">
        <v>487</v>
      </c>
      <c r="Q22" s="518"/>
      <c r="R22" s="489" t="str">
        <f>IF(ISBLANK(Q20),"",IF(Q20&gt;K32,2,IF(Q20=K32,1,"0")))</f>
        <v/>
      </c>
      <c r="S22" s="519" t="s">
        <v>487</v>
      </c>
      <c r="T22" s="518"/>
      <c r="U22" s="489" t="str">
        <f>IF(ISBLANK(T20),"",IF(T20&gt;K38,2,IF(T20=K38,1,"0")))</f>
        <v/>
      </c>
      <c r="V22" s="519" t="s">
        <v>487</v>
      </c>
      <c r="W22" s="518"/>
      <c r="X22" s="489" t="str">
        <f>IF(ISBLANK(W20),"",IF(W20&gt;K44,2,IF(W20=K44,1,"0")))</f>
        <v/>
      </c>
      <c r="Y22" s="519" t="s">
        <v>487</v>
      </c>
      <c r="Z22" s="468" t="str">
        <f>IF(D20="","",IF(AA20=0,0,(ROUNDDOWN(Z20/AA20,3))))</f>
        <v/>
      </c>
      <c r="AA22" s="469"/>
      <c r="AB22" s="466"/>
      <c r="AC22" s="449"/>
      <c r="AD22" s="453"/>
      <c r="AE22" s="55"/>
      <c r="AF22" s="538"/>
      <c r="AG22" s="540"/>
      <c r="AH22" s="540"/>
      <c r="AI22" s="540"/>
      <c r="AJ22" s="540"/>
      <c r="AK22" s="540"/>
      <c r="AL22" s="540"/>
      <c r="AM22" s="540"/>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row>
    <row r="23" spans="2:77" ht="15" customHeight="1" x14ac:dyDescent="0.2">
      <c r="B23" s="529"/>
      <c r="C23" s="522"/>
      <c r="D23" s="511"/>
      <c r="E23" s="512"/>
      <c r="F23" s="464"/>
      <c r="G23" s="502"/>
      <c r="H23" s="518"/>
      <c r="I23" s="490"/>
      <c r="J23" s="502"/>
      <c r="K23" s="512"/>
      <c r="L23" s="517"/>
      <c r="M23" s="508"/>
      <c r="N23" s="518"/>
      <c r="O23" s="490"/>
      <c r="P23" s="519"/>
      <c r="Q23" s="518"/>
      <c r="R23" s="490"/>
      <c r="S23" s="519"/>
      <c r="T23" s="518"/>
      <c r="U23" s="490"/>
      <c r="V23" s="519"/>
      <c r="W23" s="518"/>
      <c r="X23" s="490"/>
      <c r="Y23" s="519"/>
      <c r="Z23" s="470"/>
      <c r="AA23" s="471"/>
      <c r="AB23" s="466"/>
      <c r="AC23" s="449"/>
      <c r="AD23" s="453"/>
      <c r="AE23" s="55"/>
      <c r="AF23" s="538"/>
      <c r="AG23" s="540"/>
      <c r="AH23" s="540"/>
      <c r="AI23" s="540"/>
      <c r="AJ23" s="540"/>
      <c r="AK23" s="540"/>
      <c r="AL23" s="540"/>
      <c r="AM23" s="540"/>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row>
    <row r="24" spans="2:77" ht="15" customHeight="1" x14ac:dyDescent="0.2">
      <c r="B24" s="529"/>
      <c r="C24" s="492" t="s">
        <v>583</v>
      </c>
      <c r="D24" s="494" t="str">
        <f>IF(D20="","",VLOOKUP(D20,#REF!,5,FALSE))</f>
        <v/>
      </c>
      <c r="E24" s="477" t="str">
        <f>IF(G20="","",IF(OR(ISBLANK(E20),E20=0),0,ROUNDDOWN(E20/G20,3)))</f>
        <v/>
      </c>
      <c r="F24" s="525"/>
      <c r="G24" s="458"/>
      <c r="H24" s="486" t="str">
        <f>IF(J20="","",IF(OR(ISBLANK(H20),H20=0),0,ROUNDDOWN(H20/J20,3)))</f>
        <v/>
      </c>
      <c r="I24" s="525"/>
      <c r="J24" s="479"/>
      <c r="K24" s="497" t="s">
        <v>463</v>
      </c>
      <c r="L24" s="513"/>
      <c r="M24" s="501" t="s">
        <v>569</v>
      </c>
      <c r="N24" s="486" t="str">
        <f>IF(P20="","",IF(OR(ISBLANK(N20),N20=0),0,ROUNDDOWN(N20/P20,3)))</f>
        <v/>
      </c>
      <c r="O24" s="525"/>
      <c r="P24" s="479"/>
      <c r="Q24" s="486" t="str">
        <f>IF(S20="","",IF(OR(ISBLANK(Q20),Q20=0),0,ROUNDDOWN(Q20/S20,3)))</f>
        <v/>
      </c>
      <c r="R24" s="525"/>
      <c r="S24" s="479"/>
      <c r="T24" s="486" t="str">
        <f>IF(V20="","",IF(OR(ISBLANK(T20),T20=0),0,ROUNDDOWN(T20/V20,3)))</f>
        <v/>
      </c>
      <c r="U24" s="525"/>
      <c r="V24" s="479"/>
      <c r="W24" s="486" t="str">
        <f>IF(Y20="","",IF(OR(ISBLANK(W20),W20=0),0,ROUNDDOWN(W20/Y20,3)))</f>
        <v/>
      </c>
      <c r="X24" s="525"/>
      <c r="Y24" s="479"/>
      <c r="Z24" s="472" t="str">
        <f>IF(D20="","",MAX(AG21:AM25))</f>
        <v/>
      </c>
      <c r="AA24" s="431" t="str">
        <f>IF(D20="","",MAX(G24,J24,M24,P24,S24,V24,Y24))</f>
        <v/>
      </c>
      <c r="AB24" s="466"/>
      <c r="AC24" s="449"/>
      <c r="AD24" s="453"/>
      <c r="AE24" s="55"/>
      <c r="AF24" s="538"/>
      <c r="AG24" s="540"/>
      <c r="AH24" s="540"/>
      <c r="AI24" s="540"/>
      <c r="AJ24" s="540"/>
      <c r="AK24" s="540"/>
      <c r="AL24" s="540"/>
      <c r="AM24" s="540"/>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row>
    <row r="25" spans="2:77" ht="15" customHeight="1" thickBot="1" x14ac:dyDescent="0.25">
      <c r="B25" s="530"/>
      <c r="C25" s="493"/>
      <c r="D25" s="495"/>
      <c r="E25" s="478"/>
      <c r="F25" s="526"/>
      <c r="G25" s="476"/>
      <c r="H25" s="487"/>
      <c r="I25" s="526"/>
      <c r="J25" s="488"/>
      <c r="K25" s="527"/>
      <c r="L25" s="520"/>
      <c r="M25" s="507"/>
      <c r="N25" s="487"/>
      <c r="O25" s="526"/>
      <c r="P25" s="488"/>
      <c r="Q25" s="487"/>
      <c r="R25" s="526"/>
      <c r="S25" s="488"/>
      <c r="T25" s="487"/>
      <c r="U25" s="526"/>
      <c r="V25" s="488"/>
      <c r="W25" s="487"/>
      <c r="X25" s="526"/>
      <c r="Y25" s="488"/>
      <c r="Z25" s="473"/>
      <c r="AA25" s="451"/>
      <c r="AB25" s="467"/>
      <c r="AC25" s="450"/>
      <c r="AD25" s="454"/>
      <c r="AE25" s="55"/>
      <c r="AF25" s="538"/>
      <c r="AG25" s="540"/>
      <c r="AH25" s="540"/>
      <c r="AI25" s="540"/>
      <c r="AJ25" s="540"/>
      <c r="AK25" s="540"/>
      <c r="AL25" s="540"/>
      <c r="AM25" s="540"/>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row>
    <row r="26" spans="2:77" ht="15" customHeight="1" x14ac:dyDescent="0.2">
      <c r="B26" s="528" t="s">
        <v>543</v>
      </c>
      <c r="C26" s="533" t="s">
        <v>586</v>
      </c>
      <c r="D26" s="505"/>
      <c r="E26" s="455"/>
      <c r="F26" s="461" t="str">
        <f>IF(E26="","",IF(G28="2,80M",E26*0.86,E26))</f>
        <v/>
      </c>
      <c r="G26" s="480" t="str">
        <f>IF(P8="","",P8)</f>
        <v/>
      </c>
      <c r="H26" s="482"/>
      <c r="I26" s="461" t="str">
        <f>IF(H26="","",IF(J28="2,80M",H26*0.86,H26))</f>
        <v/>
      </c>
      <c r="J26" s="484" t="str">
        <f>IF(P14="","",P14)</f>
        <v/>
      </c>
      <c r="K26" s="482"/>
      <c r="L26" s="461" t="str">
        <f>IF(K26="","",IF(M28="2,80M",K26*0.86,K26))</f>
        <v/>
      </c>
      <c r="M26" s="484" t="str">
        <f>IF(P20="","",P20)</f>
        <v/>
      </c>
      <c r="N26" s="496"/>
      <c r="O26" s="498"/>
      <c r="P26" s="500"/>
      <c r="Q26" s="482"/>
      <c r="R26" s="461" t="str">
        <f>IF(Q26="","",IF(S28="2,80M",Q26*0.86,Q26))</f>
        <v/>
      </c>
      <c r="S26" s="491"/>
      <c r="T26" s="482"/>
      <c r="U26" s="461" t="str">
        <f>IF(T26="","",IF(V28="2,80M",T26*0.86,T26))</f>
        <v/>
      </c>
      <c r="V26" s="491"/>
      <c r="W26" s="482"/>
      <c r="X26" s="461" t="str">
        <f>IF(W26="","",IF(Y28="2,80M",W26*0.86,W26))</f>
        <v/>
      </c>
      <c r="Y26" s="491"/>
      <c r="Z26" s="444" t="str">
        <f>IF(D26="","",SUM(F26,I26,L26,O26,R26,U26,X26))</f>
        <v/>
      </c>
      <c r="AA26" s="446" t="str">
        <f>IF(D26="","",SUM(G26,J26,M26,P26,S26,V26,Y26))</f>
        <v/>
      </c>
      <c r="AB26" s="465" t="str">
        <f>IF(Z26="","",IF(SUM(F28,I28,L28,O28,R28,U28,X28)=0,"0",SUM(F28,I28,L28,O28,R28,U28,X28)))</f>
        <v/>
      </c>
      <c r="AC26" s="448" t="str">
        <f>IF(AB26="","",RANK(AF27,$AF$9:$AF$45,0))</f>
        <v/>
      </c>
      <c r="AD26" s="452" t="str">
        <f>IF(AC26="","",VLOOKUP(AC26,$AO$8:$AP$14,2,FALSE))</f>
        <v/>
      </c>
      <c r="AE26" s="55"/>
      <c r="AF26" s="56" t="s">
        <v>543</v>
      </c>
      <c r="AG26" s="54" t="s">
        <v>592</v>
      </c>
      <c r="AH26" s="54" t="s">
        <v>593</v>
      </c>
      <c r="AI26" s="54" t="s">
        <v>594</v>
      </c>
      <c r="AJ26" s="54" t="s">
        <v>595</v>
      </c>
      <c r="AK26" s="54" t="s">
        <v>596</v>
      </c>
      <c r="AL26" s="54" t="s">
        <v>597</v>
      </c>
      <c r="AM26" s="54" t="s">
        <v>598</v>
      </c>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row>
    <row r="27" spans="2:77" ht="15" customHeight="1" x14ac:dyDescent="0.2">
      <c r="B27" s="529"/>
      <c r="C27" s="492"/>
      <c r="D27" s="506"/>
      <c r="E27" s="456"/>
      <c r="F27" s="462"/>
      <c r="G27" s="481"/>
      <c r="H27" s="483"/>
      <c r="I27" s="462"/>
      <c r="J27" s="485"/>
      <c r="K27" s="483"/>
      <c r="L27" s="462"/>
      <c r="M27" s="485"/>
      <c r="N27" s="497"/>
      <c r="O27" s="499"/>
      <c r="P27" s="501"/>
      <c r="Q27" s="483"/>
      <c r="R27" s="462"/>
      <c r="S27" s="479"/>
      <c r="T27" s="483"/>
      <c r="U27" s="462"/>
      <c r="V27" s="479"/>
      <c r="W27" s="483"/>
      <c r="X27" s="462"/>
      <c r="Y27" s="479"/>
      <c r="Z27" s="445"/>
      <c r="AA27" s="447"/>
      <c r="AB27" s="466"/>
      <c r="AC27" s="449"/>
      <c r="AD27" s="453"/>
      <c r="AE27" s="55"/>
      <c r="AF27" s="538">
        <f>IF(AB26="",0,AB26*500000+Z28*10000+Z30*10+AA30/10)</f>
        <v>0</v>
      </c>
      <c r="AG27" s="540">
        <f>IF(OR(F28=1,F28=2),E30,0)</f>
        <v>0</v>
      </c>
      <c r="AH27" s="540">
        <f>IF(OR(I28=1,I28=2),H30,0)</f>
        <v>0</v>
      </c>
      <c r="AI27" s="540">
        <f>IF(OR(L28=1,L28=2),K30,0)</f>
        <v>0</v>
      </c>
      <c r="AJ27" s="540">
        <f>IF(OR(O28=1,O28=2),N30,0)</f>
        <v>0</v>
      </c>
      <c r="AK27" s="540">
        <f>IF(OR(R28=1,R28=2),Q30,0)</f>
        <v>0</v>
      </c>
      <c r="AL27" s="540">
        <f>IF(OR(U28=1,U28=2),T30,0)</f>
        <v>0</v>
      </c>
      <c r="AM27" s="540">
        <f>IF(OR(X28=1,X28=2),W30,0)</f>
        <v>0</v>
      </c>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row>
    <row r="28" spans="2:77" ht="15" customHeight="1" x14ac:dyDescent="0.2">
      <c r="B28" s="529"/>
      <c r="C28" s="521" t="s">
        <v>582</v>
      </c>
      <c r="D28" s="510" t="str">
        <f>IF(D26="","",VLOOKUP(D26,#REF!,2,FALSE))</f>
        <v/>
      </c>
      <c r="E28" s="512"/>
      <c r="F28" s="463" t="str">
        <f>IF(ISBLANK(E26),"",IF(E26&gt;N8,2,IF(E26=N8,1,"0")))</f>
        <v/>
      </c>
      <c r="G28" s="502" t="str">
        <f>IF(P10="","",P10)</f>
        <v>3,10M</v>
      </c>
      <c r="H28" s="518"/>
      <c r="I28" s="489" t="str">
        <f>IF(ISBLANK(H26),"",IF(H26&gt;N14,2,IF(H26=N14,1,"0")))</f>
        <v/>
      </c>
      <c r="J28" s="502" t="str">
        <f>IF(P16="","",P16)</f>
        <v>3,10M</v>
      </c>
      <c r="K28" s="518"/>
      <c r="L28" s="489" t="str">
        <f>IF(ISBLANK(K26),"",IF(K26&gt;N20,2,IF(K26=N20,1,"0")))</f>
        <v/>
      </c>
      <c r="M28" s="502" t="str">
        <f>IF(P22="","",P22)</f>
        <v>3,10M</v>
      </c>
      <c r="N28" s="512"/>
      <c r="O28" s="516"/>
      <c r="P28" s="508"/>
      <c r="Q28" s="518"/>
      <c r="R28" s="489" t="str">
        <f>IF(ISBLANK(Q26),"",IF(Q26&gt;N32,2,IF(Q26=N32,1,"0")))</f>
        <v/>
      </c>
      <c r="S28" s="519" t="s">
        <v>487</v>
      </c>
      <c r="T28" s="518"/>
      <c r="U28" s="489" t="str">
        <f>IF(ISBLANK(T26),"",IF(T26&gt;N38,2,IF(T26=N38,1,"0")))</f>
        <v/>
      </c>
      <c r="V28" s="519" t="s">
        <v>487</v>
      </c>
      <c r="W28" s="518"/>
      <c r="X28" s="489" t="str">
        <f>IF(ISBLANK(W26),"",IF(W26&gt;N44,2,IF(W26=N44,1,"0")))</f>
        <v/>
      </c>
      <c r="Y28" s="519" t="s">
        <v>487</v>
      </c>
      <c r="Z28" s="468" t="str">
        <f>IF(D26="","",IF(AA26=0,0,(ROUNDDOWN(Z26/AA26,3))))</f>
        <v/>
      </c>
      <c r="AA28" s="469"/>
      <c r="AB28" s="466"/>
      <c r="AC28" s="449"/>
      <c r="AD28" s="453"/>
      <c r="AE28" s="55"/>
      <c r="AF28" s="538"/>
      <c r="AG28" s="540"/>
      <c r="AH28" s="540"/>
      <c r="AI28" s="540"/>
      <c r="AJ28" s="540"/>
      <c r="AK28" s="540"/>
      <c r="AL28" s="540"/>
      <c r="AM28" s="540"/>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row>
    <row r="29" spans="2:77" ht="15" customHeight="1" x14ac:dyDescent="0.2">
      <c r="B29" s="529"/>
      <c r="C29" s="522"/>
      <c r="D29" s="511"/>
      <c r="E29" s="512"/>
      <c r="F29" s="464"/>
      <c r="G29" s="502"/>
      <c r="H29" s="518"/>
      <c r="I29" s="490"/>
      <c r="J29" s="502"/>
      <c r="K29" s="518"/>
      <c r="L29" s="490"/>
      <c r="M29" s="502"/>
      <c r="N29" s="512"/>
      <c r="O29" s="517"/>
      <c r="P29" s="508"/>
      <c r="Q29" s="518"/>
      <c r="R29" s="490"/>
      <c r="S29" s="519"/>
      <c r="T29" s="518"/>
      <c r="U29" s="490"/>
      <c r="V29" s="519"/>
      <c r="W29" s="518"/>
      <c r="X29" s="490"/>
      <c r="Y29" s="519"/>
      <c r="Z29" s="470"/>
      <c r="AA29" s="471"/>
      <c r="AB29" s="466"/>
      <c r="AC29" s="449"/>
      <c r="AD29" s="453"/>
      <c r="AE29" s="55"/>
      <c r="AF29" s="538"/>
      <c r="AG29" s="540"/>
      <c r="AH29" s="540"/>
      <c r="AI29" s="540"/>
      <c r="AJ29" s="540"/>
      <c r="AK29" s="540"/>
      <c r="AL29" s="540"/>
      <c r="AM29" s="540"/>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row>
    <row r="30" spans="2:77" ht="15" customHeight="1" x14ac:dyDescent="0.2">
      <c r="B30" s="529"/>
      <c r="C30" s="492" t="s">
        <v>583</v>
      </c>
      <c r="D30" s="494" t="str">
        <f>IF(D26="","",VLOOKUP(D26,#REF!,5,FALSE))</f>
        <v/>
      </c>
      <c r="E30" s="477" t="str">
        <f>IF(G26="","",IF(OR(ISBLANK(E26),E26=0),0,ROUNDDOWN(E26/G26,3)))</f>
        <v/>
      </c>
      <c r="F30" s="525"/>
      <c r="G30" s="458"/>
      <c r="H30" s="486" t="str">
        <f>IF(J26="","",IF(OR(ISBLANK(H26),H26=0),0,ROUNDDOWN(H26/J26,3)))</f>
        <v/>
      </c>
      <c r="I30" s="525"/>
      <c r="J30" s="479"/>
      <c r="K30" s="486" t="str">
        <f>IF(M26="","",IF(OR(ISBLANK(K26),K26=0),0,ROUNDDOWN(K26/M26,3)))</f>
        <v/>
      </c>
      <c r="L30" s="525"/>
      <c r="M30" s="479"/>
      <c r="N30" s="497"/>
      <c r="O30" s="513"/>
      <c r="P30" s="501"/>
      <c r="Q30" s="486" t="str">
        <f>IF(S26="","",IF(OR(ISBLANK(Q26),Q26=0),0,ROUNDDOWN(Q26/S26,3)))</f>
        <v/>
      </c>
      <c r="R30" s="525"/>
      <c r="S30" s="479"/>
      <c r="T30" s="486" t="str">
        <f>IF(V26="","",IF(OR(ISBLANK(T26),T26=0),0,ROUNDDOWN(T26/V26,3)))</f>
        <v/>
      </c>
      <c r="U30" s="525"/>
      <c r="V30" s="479"/>
      <c r="W30" s="486" t="str">
        <f>IF(Y26="","",IF(OR(ISBLANK(W26),W26=0),0,ROUNDDOWN(W26/Y26,3)))</f>
        <v/>
      </c>
      <c r="X30" s="525"/>
      <c r="Y30" s="479"/>
      <c r="Z30" s="472" t="str">
        <f>IF(D26="","",MAX(AG27:AM31))</f>
        <v/>
      </c>
      <c r="AA30" s="431" t="str">
        <f>IF(D26="","",MAX(G30,J30,M30,P30,S30,V30,Y30))</f>
        <v/>
      </c>
      <c r="AB30" s="466"/>
      <c r="AC30" s="449"/>
      <c r="AD30" s="453"/>
      <c r="AE30" s="55"/>
      <c r="AF30" s="538"/>
      <c r="AG30" s="540"/>
      <c r="AH30" s="540"/>
      <c r="AI30" s="540"/>
      <c r="AJ30" s="540"/>
      <c r="AK30" s="540"/>
      <c r="AL30" s="540"/>
      <c r="AM30" s="540"/>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row>
    <row r="31" spans="2:77" ht="15" customHeight="1" thickBot="1" x14ac:dyDescent="0.25">
      <c r="B31" s="529"/>
      <c r="C31" s="492"/>
      <c r="D31" s="494"/>
      <c r="E31" s="503"/>
      <c r="F31" s="544"/>
      <c r="G31" s="504"/>
      <c r="H31" s="486"/>
      <c r="I31" s="544"/>
      <c r="J31" s="479"/>
      <c r="K31" s="486"/>
      <c r="L31" s="544"/>
      <c r="M31" s="479"/>
      <c r="N31" s="509"/>
      <c r="O31" s="514"/>
      <c r="P31" s="515"/>
      <c r="Q31" s="486"/>
      <c r="R31" s="544"/>
      <c r="S31" s="479"/>
      <c r="T31" s="486"/>
      <c r="U31" s="544"/>
      <c r="V31" s="479"/>
      <c r="W31" s="486"/>
      <c r="X31" s="544"/>
      <c r="Y31" s="479"/>
      <c r="Z31" s="472"/>
      <c r="AA31" s="431"/>
      <c r="AB31" s="466"/>
      <c r="AC31" s="449"/>
      <c r="AD31" s="453"/>
      <c r="AE31" s="55"/>
      <c r="AF31" s="538"/>
      <c r="AG31" s="540"/>
      <c r="AH31" s="540"/>
      <c r="AI31" s="540"/>
      <c r="AJ31" s="540"/>
      <c r="AK31" s="540"/>
      <c r="AL31" s="540"/>
      <c r="AM31" s="540"/>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row>
    <row r="32" spans="2:77" ht="15" customHeight="1" x14ac:dyDescent="0.2">
      <c r="B32" s="528" t="s">
        <v>545</v>
      </c>
      <c r="C32" s="533" t="s">
        <v>586</v>
      </c>
      <c r="D32" s="505"/>
      <c r="E32" s="455"/>
      <c r="F32" s="461" t="str">
        <f>IF(E32="","",IF(G34="2,80M",E32*0.86,E32))</f>
        <v/>
      </c>
      <c r="G32" s="480" t="str">
        <f>IF(S8="","",S8)</f>
        <v/>
      </c>
      <c r="H32" s="482"/>
      <c r="I32" s="461" t="str">
        <f>IF(H32="","",IF(J34="2,80M",H32*0.86,H32))</f>
        <v/>
      </c>
      <c r="J32" s="484" t="str">
        <f>IF(S14="","",S14)</f>
        <v/>
      </c>
      <c r="K32" s="482"/>
      <c r="L32" s="461" t="str">
        <f>IF(K32="","",IF(M34="2,80M",K32*0.86,K32))</f>
        <v/>
      </c>
      <c r="M32" s="484" t="str">
        <f>IF(S20="","",S20)</f>
        <v/>
      </c>
      <c r="N32" s="482"/>
      <c r="O32" s="461" t="str">
        <f>IF(N32="","",IF(P34="2,80M",N32*0.86,N32))</f>
        <v/>
      </c>
      <c r="P32" s="484" t="str">
        <f>IF(S26="","",S26)</f>
        <v/>
      </c>
      <c r="Q32" s="496" t="s">
        <v>571</v>
      </c>
      <c r="R32" s="498"/>
      <c r="S32" s="500" t="s">
        <v>570</v>
      </c>
      <c r="T32" s="482"/>
      <c r="U32" s="461" t="str">
        <f>IF(T32="","",IF(V34="2,80M",T32*0.86,T32))</f>
        <v/>
      </c>
      <c r="V32" s="491"/>
      <c r="W32" s="482"/>
      <c r="X32" s="461" t="str">
        <f>IF(W32="","",IF(Y34="2,80M",W32*0.86,W32))</f>
        <v/>
      </c>
      <c r="Y32" s="491"/>
      <c r="Z32" s="444" t="str">
        <f>IF(D32="","",SUM(F32,I32,L32,O32,R32,U32,X32))</f>
        <v/>
      </c>
      <c r="AA32" s="446" t="str">
        <f>IF(D32="","",SUM(G32,J32,M32,P32,S32,V32,Y32))</f>
        <v/>
      </c>
      <c r="AB32" s="465" t="str">
        <f>IF(Z32="","",IF(SUM(F34,I34,L34,O34,R34,U34,X34)=0,"0",SUM(F34,I34,L34,O34,R34,U34,X34)))</f>
        <v/>
      </c>
      <c r="AC32" s="448" t="str">
        <f>IF(AB32="","",RANK(AF33,$AF$9:$AF$45,0))</f>
        <v/>
      </c>
      <c r="AD32" s="452" t="str">
        <f>IF(AC32="","",VLOOKUP(AC32,$AO$8:$AP$14,2,FALSE))</f>
        <v/>
      </c>
      <c r="AE32" s="55"/>
      <c r="AF32" s="56" t="s">
        <v>545</v>
      </c>
      <c r="AG32" s="54" t="s">
        <v>592</v>
      </c>
      <c r="AH32" s="54" t="s">
        <v>593</v>
      </c>
      <c r="AI32" s="54" t="s">
        <v>594</v>
      </c>
      <c r="AJ32" s="54" t="s">
        <v>595</v>
      </c>
      <c r="AK32" s="54" t="s">
        <v>596</v>
      </c>
      <c r="AL32" s="54" t="s">
        <v>597</v>
      </c>
      <c r="AM32" s="54" t="s">
        <v>598</v>
      </c>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row>
    <row r="33" spans="2:77" ht="15" customHeight="1" x14ac:dyDescent="0.2">
      <c r="B33" s="529"/>
      <c r="C33" s="492"/>
      <c r="D33" s="506"/>
      <c r="E33" s="456"/>
      <c r="F33" s="462"/>
      <c r="G33" s="481"/>
      <c r="H33" s="483"/>
      <c r="I33" s="462"/>
      <c r="J33" s="485"/>
      <c r="K33" s="483"/>
      <c r="L33" s="462"/>
      <c r="M33" s="485"/>
      <c r="N33" s="483"/>
      <c r="O33" s="462"/>
      <c r="P33" s="485"/>
      <c r="Q33" s="497"/>
      <c r="R33" s="499"/>
      <c r="S33" s="501"/>
      <c r="T33" s="483"/>
      <c r="U33" s="462"/>
      <c r="V33" s="479"/>
      <c r="W33" s="483"/>
      <c r="X33" s="462"/>
      <c r="Y33" s="479"/>
      <c r="Z33" s="445"/>
      <c r="AA33" s="447"/>
      <c r="AB33" s="466"/>
      <c r="AC33" s="449"/>
      <c r="AD33" s="453"/>
      <c r="AE33" s="55"/>
      <c r="AF33" s="538">
        <f>IF(AB32="",0,AB32*500000+Z34*10000+Z36*10+AA36/10)</f>
        <v>0</v>
      </c>
      <c r="AG33" s="540">
        <f>IF(OR(F34=1,F34=2),E36,0)</f>
        <v>0</v>
      </c>
      <c r="AH33" s="540">
        <f>IF(OR(I34=1,I34=2),H36,0)</f>
        <v>0</v>
      </c>
      <c r="AI33" s="540">
        <f>IF(OR(L34=1,L34=2),K36,0)</f>
        <v>0</v>
      </c>
      <c r="AJ33" s="540">
        <f>IF(OR(O34=1,O34=2),N36,0)</f>
        <v>0</v>
      </c>
      <c r="AK33" s="540">
        <f>IF(OR(R34=1,R34=2),Q36,0)</f>
        <v>0</v>
      </c>
      <c r="AL33" s="540">
        <f>IF(OR(U34=1,U34=2),T36,0)</f>
        <v>0</v>
      </c>
      <c r="AM33" s="540">
        <f>IF(OR(X34=1,X34=2),W36,0)</f>
        <v>0</v>
      </c>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row>
    <row r="34" spans="2:77" ht="15" customHeight="1" x14ac:dyDescent="0.2">
      <c r="B34" s="529"/>
      <c r="C34" s="521" t="s">
        <v>582</v>
      </c>
      <c r="D34" s="510" t="str">
        <f>IF(D32="","",VLOOKUP(D32,#REF!,2,FALSE))</f>
        <v/>
      </c>
      <c r="E34" s="512"/>
      <c r="F34" s="463" t="str">
        <f>IF(ISBLANK(E32),"",IF(E32&gt;Q8,2,IF(E32=Q8,1,"0")))</f>
        <v/>
      </c>
      <c r="G34" s="502" t="str">
        <f>IF(S10="","",S10)</f>
        <v>3,10M</v>
      </c>
      <c r="H34" s="518"/>
      <c r="I34" s="489" t="str">
        <f>IF(ISBLANK(H32),"",IF(H32&gt;Q14,2,IF(H32=Q14,1,"0")))</f>
        <v/>
      </c>
      <c r="J34" s="502" t="str">
        <f>IF(S16="","",S16)</f>
        <v>3,10M</v>
      </c>
      <c r="K34" s="518"/>
      <c r="L34" s="489" t="str">
        <f>IF(ISBLANK(K32),"",IF(K32&gt;Q20,2,IF(K32=Q20,1,"0")))</f>
        <v/>
      </c>
      <c r="M34" s="502" t="str">
        <f>IF(S22="","",S22)</f>
        <v>3,10M</v>
      </c>
      <c r="N34" s="518"/>
      <c r="O34" s="489" t="str">
        <f>IF(ISBLANK(N32),"",IF(N32&gt;Q26,2,IF(N32=Q26,1,"0")))</f>
        <v/>
      </c>
      <c r="P34" s="502" t="str">
        <f>IF(S28="","",S28)</f>
        <v>3,10M</v>
      </c>
      <c r="Q34" s="512"/>
      <c r="R34" s="516" t="s">
        <v>585</v>
      </c>
      <c r="S34" s="508" t="s">
        <v>562</v>
      </c>
      <c r="T34" s="518"/>
      <c r="U34" s="489" t="str">
        <f>IF(ISBLANK(T32),"",IF(T32&gt;Q38,2,IF(T32=Q38,1,"0")))</f>
        <v/>
      </c>
      <c r="V34" s="519" t="s">
        <v>487</v>
      </c>
      <c r="W34" s="518"/>
      <c r="X34" s="489" t="str">
        <f>IF(ISBLANK(W32),"",IF(W32&gt;Q44,2,IF(W32=Q44,1,"0")))</f>
        <v/>
      </c>
      <c r="Y34" s="519" t="s">
        <v>487</v>
      </c>
      <c r="Z34" s="468" t="str">
        <f>IF(D32="","",IF(AA32=0,0,(ROUNDDOWN(Z32/AA32,3))))</f>
        <v/>
      </c>
      <c r="AA34" s="469"/>
      <c r="AB34" s="466"/>
      <c r="AC34" s="449"/>
      <c r="AD34" s="453"/>
      <c r="AE34" s="55"/>
      <c r="AF34" s="538"/>
      <c r="AG34" s="540"/>
      <c r="AH34" s="540"/>
      <c r="AI34" s="540"/>
      <c r="AJ34" s="540"/>
      <c r="AK34" s="540"/>
      <c r="AL34" s="540"/>
      <c r="AM34" s="540"/>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row>
    <row r="35" spans="2:77" ht="15" customHeight="1" x14ac:dyDescent="0.2">
      <c r="B35" s="529"/>
      <c r="C35" s="522"/>
      <c r="D35" s="511"/>
      <c r="E35" s="512"/>
      <c r="F35" s="464"/>
      <c r="G35" s="502"/>
      <c r="H35" s="518"/>
      <c r="I35" s="490"/>
      <c r="J35" s="502"/>
      <c r="K35" s="518"/>
      <c r="L35" s="490"/>
      <c r="M35" s="502"/>
      <c r="N35" s="518"/>
      <c r="O35" s="490"/>
      <c r="P35" s="502"/>
      <c r="Q35" s="512"/>
      <c r="R35" s="517"/>
      <c r="S35" s="508"/>
      <c r="T35" s="518"/>
      <c r="U35" s="490"/>
      <c r="V35" s="519"/>
      <c r="W35" s="518"/>
      <c r="X35" s="490"/>
      <c r="Y35" s="519"/>
      <c r="Z35" s="470"/>
      <c r="AA35" s="471"/>
      <c r="AB35" s="466"/>
      <c r="AC35" s="449"/>
      <c r="AD35" s="453"/>
      <c r="AE35" s="55"/>
      <c r="AF35" s="538"/>
      <c r="AG35" s="540"/>
      <c r="AH35" s="540"/>
      <c r="AI35" s="540"/>
      <c r="AJ35" s="540"/>
      <c r="AK35" s="540"/>
      <c r="AL35" s="540"/>
      <c r="AM35" s="540"/>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row>
    <row r="36" spans="2:77" ht="15" customHeight="1" x14ac:dyDescent="0.2">
      <c r="B36" s="529"/>
      <c r="C36" s="492" t="s">
        <v>583</v>
      </c>
      <c r="D36" s="494" t="str">
        <f>IF(D32="","",VLOOKUP(D32,#REF!,5,FALSE))</f>
        <v/>
      </c>
      <c r="E36" s="477" t="str">
        <f>IF(G32="","",IF(OR(ISBLANK(E32),E32=0),0,ROUNDDOWN(E32/G32,3)))</f>
        <v/>
      </c>
      <c r="F36" s="525"/>
      <c r="G36" s="458"/>
      <c r="H36" s="486" t="str">
        <f>IF(J32="","",IF(OR(ISBLANK(H32),H32=0),0,ROUNDDOWN(H32/J32,3)))</f>
        <v/>
      </c>
      <c r="I36" s="525"/>
      <c r="J36" s="479"/>
      <c r="K36" s="486" t="str">
        <f>IF(M32="","",IF(OR(ISBLANK(K32),K32=0),0,ROUNDDOWN(K32/M32,3)))</f>
        <v/>
      </c>
      <c r="L36" s="525"/>
      <c r="M36" s="479"/>
      <c r="N36" s="486" t="str">
        <f>IF(P32="","",IF(OR(ISBLANK(N32),N32=0),0,ROUNDDOWN(N32/P32,3)))</f>
        <v/>
      </c>
      <c r="O36" s="525"/>
      <c r="P36" s="479"/>
      <c r="Q36" s="497" t="s">
        <v>463</v>
      </c>
      <c r="R36" s="513"/>
      <c r="S36" s="501" t="s">
        <v>569</v>
      </c>
      <c r="T36" s="486" t="str">
        <f>IF(V32="","",IF(OR(ISBLANK(T32),T32=0),0,ROUNDDOWN(T32/V32,3)))</f>
        <v/>
      </c>
      <c r="U36" s="525"/>
      <c r="V36" s="479"/>
      <c r="W36" s="486" t="str">
        <f>IF(Y32="","",IF(OR(ISBLANK(W32),W32=0),0,ROUNDDOWN(W32/Y32,3)))</f>
        <v/>
      </c>
      <c r="X36" s="525"/>
      <c r="Y36" s="479"/>
      <c r="Z36" s="472" t="str">
        <f>IF(D32="","",MAX(AG33:AM37))</f>
        <v/>
      </c>
      <c r="AA36" s="431" t="str">
        <f>IF(D32="","",MAX(G36,J36,M36,P36,S36,V36,Y36))</f>
        <v/>
      </c>
      <c r="AB36" s="466"/>
      <c r="AC36" s="449"/>
      <c r="AD36" s="453"/>
      <c r="AE36" s="55"/>
      <c r="AF36" s="538"/>
      <c r="AG36" s="540"/>
      <c r="AH36" s="540"/>
      <c r="AI36" s="540"/>
      <c r="AJ36" s="540"/>
      <c r="AK36" s="540"/>
      <c r="AL36" s="540"/>
      <c r="AM36" s="540"/>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row>
    <row r="37" spans="2:77" ht="15" customHeight="1" thickBot="1" x14ac:dyDescent="0.25">
      <c r="B37" s="530"/>
      <c r="C37" s="493"/>
      <c r="D37" s="495"/>
      <c r="E37" s="478"/>
      <c r="F37" s="526"/>
      <c r="G37" s="476"/>
      <c r="H37" s="487"/>
      <c r="I37" s="526"/>
      <c r="J37" s="488"/>
      <c r="K37" s="487"/>
      <c r="L37" s="526"/>
      <c r="M37" s="488"/>
      <c r="N37" s="487"/>
      <c r="O37" s="526"/>
      <c r="P37" s="488"/>
      <c r="Q37" s="527"/>
      <c r="R37" s="520"/>
      <c r="S37" s="507"/>
      <c r="T37" s="487"/>
      <c r="U37" s="526"/>
      <c r="V37" s="488"/>
      <c r="W37" s="487"/>
      <c r="X37" s="526"/>
      <c r="Y37" s="488"/>
      <c r="Z37" s="473"/>
      <c r="AA37" s="451"/>
      <c r="AB37" s="467"/>
      <c r="AC37" s="450"/>
      <c r="AD37" s="454"/>
      <c r="AE37" s="55"/>
      <c r="AF37" s="538"/>
      <c r="AG37" s="540"/>
      <c r="AH37" s="540"/>
      <c r="AI37" s="540"/>
      <c r="AJ37" s="540"/>
      <c r="AK37" s="540"/>
      <c r="AL37" s="540"/>
      <c r="AM37" s="540"/>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row>
    <row r="38" spans="2:77" ht="15" customHeight="1" x14ac:dyDescent="0.2">
      <c r="B38" s="528" t="s">
        <v>584</v>
      </c>
      <c r="C38" s="533" t="s">
        <v>586</v>
      </c>
      <c r="D38" s="505"/>
      <c r="E38" s="455"/>
      <c r="F38" s="461" t="str">
        <f>IF(E38="","",IF(G40="2,80M",E38*0.86,E38))</f>
        <v/>
      </c>
      <c r="G38" s="480" t="str">
        <f>IF(V8="","",V8)</f>
        <v/>
      </c>
      <c r="H38" s="482"/>
      <c r="I38" s="461" t="str">
        <f>IF(H38="","",IF(J40="2,80M",H38*0.86,H38))</f>
        <v/>
      </c>
      <c r="J38" s="484" t="str">
        <f>IF(V14="","",V14)</f>
        <v/>
      </c>
      <c r="K38" s="482"/>
      <c r="L38" s="461" t="str">
        <f>IF(K38="","",IF(M40="2,80M",K38*0.86,K38))</f>
        <v/>
      </c>
      <c r="M38" s="484" t="str">
        <f>IF(V20="","",V20)</f>
        <v/>
      </c>
      <c r="N38" s="482"/>
      <c r="O38" s="461" t="str">
        <f>IF(N38="","",IF(P40="2,80M",N38*0.86,N38))</f>
        <v/>
      </c>
      <c r="P38" s="484" t="str">
        <f>IF(V26="","",V26)</f>
        <v/>
      </c>
      <c r="Q38" s="482"/>
      <c r="R38" s="461" t="str">
        <f>IF(Q38="","",IF(S40="2,80M",Q38*0.86,Q38))</f>
        <v/>
      </c>
      <c r="S38" s="484" t="str">
        <f>IF(V32="","",V32)</f>
        <v/>
      </c>
      <c r="T38" s="496"/>
      <c r="U38" s="498"/>
      <c r="V38" s="500"/>
      <c r="W38" s="482"/>
      <c r="X38" s="461" t="str">
        <f>IF(W38="","",IF(Y40="2,80M",W38*0.86,W38))</f>
        <v/>
      </c>
      <c r="Y38" s="491"/>
      <c r="Z38" s="444" t="str">
        <f>IF(D38="","",SUM(F38,I38,L38,O38,R38,U38,X38))</f>
        <v/>
      </c>
      <c r="AA38" s="446" t="str">
        <f>IF(D38="","",SUM(G38,J38,M38,P38,S38,V38,Y38))</f>
        <v/>
      </c>
      <c r="AB38" s="465" t="str">
        <f>IF(Z38="","",IF(SUM(F40,I40,L40,O40,R40,U40,X40)=0,"0",SUM(F40,I40,L40,O40,R40,U40,X40)))</f>
        <v/>
      </c>
      <c r="AC38" s="448" t="str">
        <f>IF(AB38="","",RANK(AF39,$AF$9:$AF$45,0))</f>
        <v/>
      </c>
      <c r="AD38" s="452" t="str">
        <f>IF(AC38="","",VLOOKUP(AC38,$AO$8:$AP$14,2,FALSE))</f>
        <v/>
      </c>
      <c r="AE38" s="55"/>
      <c r="AF38" s="56" t="s">
        <v>584</v>
      </c>
      <c r="AG38" s="54" t="s">
        <v>592</v>
      </c>
      <c r="AH38" s="54" t="s">
        <v>593</v>
      </c>
      <c r="AI38" s="54" t="s">
        <v>594</v>
      </c>
      <c r="AJ38" s="54" t="s">
        <v>595</v>
      </c>
      <c r="AK38" s="54" t="s">
        <v>596</v>
      </c>
      <c r="AL38" s="54" t="s">
        <v>597</v>
      </c>
      <c r="AM38" s="54" t="s">
        <v>598</v>
      </c>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row>
    <row r="39" spans="2:77" ht="15" customHeight="1" x14ac:dyDescent="0.2">
      <c r="B39" s="529"/>
      <c r="C39" s="492"/>
      <c r="D39" s="506"/>
      <c r="E39" s="456"/>
      <c r="F39" s="462"/>
      <c r="G39" s="481"/>
      <c r="H39" s="483"/>
      <c r="I39" s="462"/>
      <c r="J39" s="485"/>
      <c r="K39" s="483"/>
      <c r="L39" s="462"/>
      <c r="M39" s="485"/>
      <c r="N39" s="483"/>
      <c r="O39" s="462"/>
      <c r="P39" s="485"/>
      <c r="Q39" s="483"/>
      <c r="R39" s="462"/>
      <c r="S39" s="485"/>
      <c r="T39" s="497"/>
      <c r="U39" s="499"/>
      <c r="V39" s="501"/>
      <c r="W39" s="483"/>
      <c r="X39" s="462"/>
      <c r="Y39" s="479"/>
      <c r="Z39" s="445"/>
      <c r="AA39" s="447"/>
      <c r="AB39" s="466"/>
      <c r="AC39" s="449"/>
      <c r="AD39" s="453"/>
      <c r="AE39" s="55"/>
      <c r="AF39" s="538">
        <f>IF(AB38="",0,AB38*500000+Z40*10000+Z42*10+AA42/10)</f>
        <v>0</v>
      </c>
      <c r="AG39" s="540">
        <f>IF(OR(F40=1,F40=2),E42,0)</f>
        <v>0</v>
      </c>
      <c r="AH39" s="540">
        <f>IF(OR(I40=1,I40=2),H42,0)</f>
        <v>0</v>
      </c>
      <c r="AI39" s="540">
        <f>IF(OR(L40=1,L40=2),K42,0)</f>
        <v>0</v>
      </c>
      <c r="AJ39" s="540">
        <f>IF(OR(O40=1,O40=2),N42,0)</f>
        <v>0</v>
      </c>
      <c r="AK39" s="540">
        <f>IF(OR(R40=1,R40=2),Q42,0)</f>
        <v>0</v>
      </c>
      <c r="AL39" s="540">
        <f>IF(OR(U40=1,U40=2),T42,0)</f>
        <v>0</v>
      </c>
      <c r="AM39" s="540">
        <f>IF(OR(X40=1,X40=2),W42,0)</f>
        <v>0</v>
      </c>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row>
    <row r="40" spans="2:77" ht="15" customHeight="1" x14ac:dyDescent="0.2">
      <c r="B40" s="529"/>
      <c r="C40" s="521" t="s">
        <v>582</v>
      </c>
      <c r="D40" s="510" t="str">
        <f>IF(D38="","",VLOOKUP(D38,#REF!,2,FALSE))</f>
        <v/>
      </c>
      <c r="E40" s="512"/>
      <c r="F40" s="463" t="str">
        <f>IF(ISBLANK(E38),"",IF(E38&gt;T8,2,IF(E38=T8,1,"0")))</f>
        <v/>
      </c>
      <c r="G40" s="502" t="str">
        <f>IF(V10="","",V10)</f>
        <v>3,10M</v>
      </c>
      <c r="H40" s="518"/>
      <c r="I40" s="489" t="str">
        <f>IF(ISBLANK(H38),"",IF(H38&gt;T14,2,IF(H38=T14,1,"0")))</f>
        <v/>
      </c>
      <c r="J40" s="502" t="str">
        <f>IF(V16="","",V16)</f>
        <v>3,10M</v>
      </c>
      <c r="K40" s="518"/>
      <c r="L40" s="489" t="str">
        <f>IF(ISBLANK(K38),"",IF(K38&gt;T20,2,IF(K38=T20,1,"0")))</f>
        <v/>
      </c>
      <c r="M40" s="502" t="str">
        <f>IF(V22="","",V22)</f>
        <v>3,10M</v>
      </c>
      <c r="N40" s="518"/>
      <c r="O40" s="489" t="str">
        <f>IF(ISBLANK(N38),"",IF(N38&gt;T26,2,IF(N38=T26,1,"0")))</f>
        <v/>
      </c>
      <c r="P40" s="502" t="str">
        <f>IF(V28="","",V28)</f>
        <v>3,10M</v>
      </c>
      <c r="Q40" s="518"/>
      <c r="R40" s="489" t="str">
        <f>IF(ISBLANK(Q38),"",IF(Q38&gt;T32,2,IF(Q38=T32,1,"0")))</f>
        <v/>
      </c>
      <c r="S40" s="502" t="str">
        <f>IF(V34="","",V34)</f>
        <v>3,10M</v>
      </c>
      <c r="T40" s="512"/>
      <c r="U40" s="516"/>
      <c r="V40" s="508"/>
      <c r="W40" s="518"/>
      <c r="X40" s="489" t="str">
        <f>IF(ISBLANK(W38),"",IF(W38&gt;T44,2,IF(W38=T44,1,"0")))</f>
        <v/>
      </c>
      <c r="Y40" s="519" t="s">
        <v>487</v>
      </c>
      <c r="Z40" s="468" t="str">
        <f>IF(D38="","",IF(AA38=0,0,(ROUNDDOWN(Z38/AA38,3))))</f>
        <v/>
      </c>
      <c r="AA40" s="469"/>
      <c r="AB40" s="466"/>
      <c r="AC40" s="449"/>
      <c r="AD40" s="453"/>
      <c r="AE40" s="55"/>
      <c r="AF40" s="538"/>
      <c r="AG40" s="540"/>
      <c r="AH40" s="540"/>
      <c r="AI40" s="540"/>
      <c r="AJ40" s="540"/>
      <c r="AK40" s="540"/>
      <c r="AL40" s="540"/>
      <c r="AM40" s="540"/>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row>
    <row r="41" spans="2:77" ht="15" customHeight="1" x14ac:dyDescent="0.2">
      <c r="B41" s="529"/>
      <c r="C41" s="522"/>
      <c r="D41" s="511"/>
      <c r="E41" s="512"/>
      <c r="F41" s="464"/>
      <c r="G41" s="502"/>
      <c r="H41" s="518"/>
      <c r="I41" s="490"/>
      <c r="J41" s="502"/>
      <c r="K41" s="518"/>
      <c r="L41" s="490"/>
      <c r="M41" s="502"/>
      <c r="N41" s="518"/>
      <c r="O41" s="490"/>
      <c r="P41" s="502"/>
      <c r="Q41" s="518"/>
      <c r="R41" s="490"/>
      <c r="S41" s="502"/>
      <c r="T41" s="512"/>
      <c r="U41" s="517"/>
      <c r="V41" s="508"/>
      <c r="W41" s="518"/>
      <c r="X41" s="490"/>
      <c r="Y41" s="519"/>
      <c r="Z41" s="470"/>
      <c r="AA41" s="471"/>
      <c r="AB41" s="466"/>
      <c r="AC41" s="449"/>
      <c r="AD41" s="453"/>
      <c r="AE41" s="55"/>
      <c r="AF41" s="538"/>
      <c r="AG41" s="540"/>
      <c r="AH41" s="540"/>
      <c r="AI41" s="540"/>
      <c r="AJ41" s="540"/>
      <c r="AK41" s="540"/>
      <c r="AL41" s="540"/>
      <c r="AM41" s="540"/>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row>
    <row r="42" spans="2:77" ht="15" customHeight="1" x14ac:dyDescent="0.2">
      <c r="B42" s="529"/>
      <c r="C42" s="492" t="s">
        <v>583</v>
      </c>
      <c r="D42" s="494" t="str">
        <f>IF(D38="","",VLOOKUP(D38,#REF!,5,FALSE))</f>
        <v/>
      </c>
      <c r="E42" s="477" t="str">
        <f>IF(G38="","",IF(OR(ISBLANK(E38),E38=0),0,ROUNDDOWN(E38/G38,3)))</f>
        <v/>
      </c>
      <c r="F42" s="525"/>
      <c r="G42" s="458"/>
      <c r="H42" s="486" t="str">
        <f>IF(J38="","",IF(OR(ISBLANK(H38),H38=0),0,ROUNDDOWN(H38/J38,3)))</f>
        <v/>
      </c>
      <c r="I42" s="525"/>
      <c r="J42" s="479"/>
      <c r="K42" s="486" t="str">
        <f>IF(M38="","",IF(OR(ISBLANK(K38),K38=0),0,ROUNDDOWN(K38/M38,3)))</f>
        <v/>
      </c>
      <c r="L42" s="525"/>
      <c r="M42" s="479"/>
      <c r="N42" s="486" t="str">
        <f>IF(P38="","",IF(OR(ISBLANK(N38),N38=0),0,ROUNDDOWN(N38/P38,3)))</f>
        <v/>
      </c>
      <c r="O42" s="525"/>
      <c r="P42" s="479"/>
      <c r="Q42" s="486" t="str">
        <f>IF(S38="","",IF(OR(ISBLANK(Q38),Q38=0),0,ROUNDDOWN(Q38/S38,3)))</f>
        <v/>
      </c>
      <c r="R42" s="525"/>
      <c r="S42" s="479"/>
      <c r="T42" s="497"/>
      <c r="U42" s="513"/>
      <c r="V42" s="501"/>
      <c r="W42" s="486" t="str">
        <f>IF(Y38="","",IF(OR(ISBLANK(W38),W38=0),0,ROUNDDOWN(W38/Y38,3)))</f>
        <v/>
      </c>
      <c r="X42" s="525"/>
      <c r="Y42" s="479"/>
      <c r="Z42" s="472" t="str">
        <f>IF(D38="","",MAX(AG39:AM43))</f>
        <v/>
      </c>
      <c r="AA42" s="431" t="str">
        <f>IF(D38="","",MAX(G42,J42,M42,P42,S42,V42,Y42))</f>
        <v/>
      </c>
      <c r="AB42" s="466"/>
      <c r="AC42" s="449"/>
      <c r="AD42" s="453"/>
      <c r="AE42" s="55"/>
      <c r="AF42" s="538"/>
      <c r="AG42" s="540"/>
      <c r="AH42" s="540"/>
      <c r="AI42" s="540"/>
      <c r="AJ42" s="540"/>
      <c r="AK42" s="540"/>
      <c r="AL42" s="540"/>
      <c r="AM42" s="540"/>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row>
    <row r="43" spans="2:77" ht="15" customHeight="1" thickBot="1" x14ac:dyDescent="0.25">
      <c r="B43" s="530"/>
      <c r="C43" s="493"/>
      <c r="D43" s="495"/>
      <c r="E43" s="478"/>
      <c r="F43" s="526"/>
      <c r="G43" s="476"/>
      <c r="H43" s="487"/>
      <c r="I43" s="526"/>
      <c r="J43" s="488"/>
      <c r="K43" s="487"/>
      <c r="L43" s="526"/>
      <c r="M43" s="488"/>
      <c r="N43" s="487"/>
      <c r="O43" s="526"/>
      <c r="P43" s="488"/>
      <c r="Q43" s="487"/>
      <c r="R43" s="526"/>
      <c r="S43" s="488"/>
      <c r="T43" s="527"/>
      <c r="U43" s="520"/>
      <c r="V43" s="507"/>
      <c r="W43" s="487"/>
      <c r="X43" s="526"/>
      <c r="Y43" s="488"/>
      <c r="Z43" s="473"/>
      <c r="AA43" s="451"/>
      <c r="AB43" s="467"/>
      <c r="AC43" s="450"/>
      <c r="AD43" s="454"/>
      <c r="AE43" s="55"/>
      <c r="AF43" s="538"/>
      <c r="AG43" s="540"/>
      <c r="AH43" s="540"/>
      <c r="AI43" s="540"/>
      <c r="AJ43" s="540"/>
      <c r="AK43" s="540"/>
      <c r="AL43" s="540"/>
      <c r="AM43" s="540"/>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row>
    <row r="44" spans="2:77" ht="15" customHeight="1" x14ac:dyDescent="0.2">
      <c r="B44" s="528" t="s">
        <v>555</v>
      </c>
      <c r="C44" s="533" t="s">
        <v>586</v>
      </c>
      <c r="D44" s="505"/>
      <c r="E44" s="455"/>
      <c r="F44" s="461" t="str">
        <f>IF(E44="","",IF(G46="2,80M",E44*0.86,E44))</f>
        <v/>
      </c>
      <c r="G44" s="480" t="str">
        <f>IF(Y8="","",Y8)</f>
        <v/>
      </c>
      <c r="H44" s="482"/>
      <c r="I44" s="461" t="str">
        <f>IF(H44="","",IF(J46="2,80M",H44*0.86,H44))</f>
        <v/>
      </c>
      <c r="J44" s="484" t="str">
        <f>IF(Y14="","",Y14)</f>
        <v/>
      </c>
      <c r="K44" s="482"/>
      <c r="L44" s="461" t="str">
        <f>IF(K44="","",IF(M46="2,80M",K44*0.86,K44))</f>
        <v/>
      </c>
      <c r="M44" s="484" t="str">
        <f>IF(Y20="","",Y20)</f>
        <v/>
      </c>
      <c r="N44" s="482"/>
      <c r="O44" s="461" t="str">
        <f>IF(N44="","",IF(P46="2,80M",N44*0.86,N44))</f>
        <v/>
      </c>
      <c r="P44" s="484" t="str">
        <f>IF(Y26="","",Y26)</f>
        <v/>
      </c>
      <c r="Q44" s="482"/>
      <c r="R44" s="461" t="str">
        <f>IF(Q44="","",IF(S46="2,80M",Q44*0.86,Q44))</f>
        <v/>
      </c>
      <c r="S44" s="484" t="str">
        <f>IF(Y32="","",Y32)</f>
        <v/>
      </c>
      <c r="T44" s="482"/>
      <c r="U44" s="461" t="str">
        <f>IF(T44="","",IF(V46="2,80M",T44*0.86,T44))</f>
        <v/>
      </c>
      <c r="V44" s="484" t="str">
        <f>IF(Y38="","",Y38)</f>
        <v/>
      </c>
      <c r="W44" s="496" t="s">
        <v>571</v>
      </c>
      <c r="X44" s="498"/>
      <c r="Y44" s="500" t="s">
        <v>570</v>
      </c>
      <c r="Z44" s="444" t="str">
        <f>IF(D44="","",SUM(F44,I44,L44,O44,R44,U44,X44))</f>
        <v/>
      </c>
      <c r="AA44" s="446" t="str">
        <f>IF(D44="","",SUM(G44,J44,M44,P44,S44,V44,Y44))</f>
        <v/>
      </c>
      <c r="AB44" s="465" t="str">
        <f>IF(Z44="","",IF(SUM(F46,I46,L46,O46,R46,U46,X46)=0,"0",SUM(F46,I46,L46,O46,R46,U46,X46)))</f>
        <v/>
      </c>
      <c r="AC44" s="448" t="str">
        <f>IF(AB44="","",RANK(AF45,$AF$9:$AF$45,0))</f>
        <v/>
      </c>
      <c r="AD44" s="452" t="str">
        <f>IF(AC44="","",VLOOKUP(AC44,$AO$8:$AP$14,2,FALSE))</f>
        <v/>
      </c>
      <c r="AE44" s="55"/>
      <c r="AF44" s="56" t="s">
        <v>555</v>
      </c>
      <c r="AG44" s="54" t="s">
        <v>592</v>
      </c>
      <c r="AH44" s="54" t="s">
        <v>593</v>
      </c>
      <c r="AI44" s="54" t="s">
        <v>594</v>
      </c>
      <c r="AJ44" s="54" t="s">
        <v>595</v>
      </c>
      <c r="AK44" s="54" t="s">
        <v>596</v>
      </c>
      <c r="AL44" s="54" t="s">
        <v>597</v>
      </c>
      <c r="AM44" s="54" t="s">
        <v>598</v>
      </c>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row>
    <row r="45" spans="2:77" ht="15" customHeight="1" x14ac:dyDescent="0.2">
      <c r="B45" s="529"/>
      <c r="C45" s="492"/>
      <c r="D45" s="506"/>
      <c r="E45" s="456"/>
      <c r="F45" s="462"/>
      <c r="G45" s="481"/>
      <c r="H45" s="483"/>
      <c r="I45" s="462"/>
      <c r="J45" s="485"/>
      <c r="K45" s="483"/>
      <c r="L45" s="462"/>
      <c r="M45" s="485"/>
      <c r="N45" s="483"/>
      <c r="O45" s="462"/>
      <c r="P45" s="485"/>
      <c r="Q45" s="483"/>
      <c r="R45" s="462"/>
      <c r="S45" s="485"/>
      <c r="T45" s="483"/>
      <c r="U45" s="462"/>
      <c r="V45" s="485"/>
      <c r="W45" s="497"/>
      <c r="X45" s="499"/>
      <c r="Y45" s="501"/>
      <c r="Z45" s="445"/>
      <c r="AA45" s="447"/>
      <c r="AB45" s="466"/>
      <c r="AC45" s="449"/>
      <c r="AD45" s="453"/>
      <c r="AE45" s="55"/>
      <c r="AF45" s="538">
        <f>IF(AB44="",0,AB44*500000+Z46*10000+Z48*10+AA48/10)</f>
        <v>0</v>
      </c>
      <c r="AG45" s="540">
        <f>IF(OR(F46=1,F46=2),E48,0)</f>
        <v>0</v>
      </c>
      <c r="AH45" s="540">
        <f>IF(OR(I46=1,I46=2),H48,0)</f>
        <v>0</v>
      </c>
      <c r="AI45" s="540">
        <f>IF(OR(L46=1,L46=2),K48,0)</f>
        <v>0</v>
      </c>
      <c r="AJ45" s="540">
        <f>IF(OR(O46=1,O46=2),N48,0)</f>
        <v>0</v>
      </c>
      <c r="AK45" s="540">
        <f>IF(OR(R46=1,R46=2),Q48,0)</f>
        <v>0</v>
      </c>
      <c r="AL45" s="540">
        <f>IF(OR(U46=1,U46=2),T48,0)</f>
        <v>0</v>
      </c>
      <c r="AM45" s="540">
        <f>IF(OR(X46=1,X46=2),W48,0)</f>
        <v>0</v>
      </c>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row>
    <row r="46" spans="2:77" ht="15" customHeight="1" x14ac:dyDescent="0.2">
      <c r="B46" s="529"/>
      <c r="C46" s="521" t="s">
        <v>582</v>
      </c>
      <c r="D46" s="510" t="str">
        <f>IF(D44="","",VLOOKUP(D44,#REF!,2,FALSE))</f>
        <v/>
      </c>
      <c r="E46" s="512"/>
      <c r="F46" s="463" t="str">
        <f>IF(ISBLANK(E44),"",IF(E44&gt;W8,2,IF(E44=W8,1,"0")))</f>
        <v/>
      </c>
      <c r="G46" s="502" t="str">
        <f>IF(Y10="","",Y10)</f>
        <v>3,10M</v>
      </c>
      <c r="H46" s="518"/>
      <c r="I46" s="489" t="str">
        <f>IF(ISBLANK(H44),"",IF(H44&gt;W14,2,IF(H44=W14,1,"0")))</f>
        <v/>
      </c>
      <c r="J46" s="502" t="str">
        <f>IF(Y16="","",Y16)</f>
        <v>3,10M</v>
      </c>
      <c r="K46" s="518"/>
      <c r="L46" s="489" t="str">
        <f>IF(ISBLANK(K44),"",IF(K44&gt;W20,2,IF(K44=W20,1,"0")))</f>
        <v/>
      </c>
      <c r="M46" s="502" t="str">
        <f>IF(Y22="","",Y22)</f>
        <v>3,10M</v>
      </c>
      <c r="N46" s="518"/>
      <c r="O46" s="489" t="str">
        <f>IF(ISBLANK(N44),"",IF(N44&gt;W26,2,IF(N44=W26,1,"0")))</f>
        <v/>
      </c>
      <c r="P46" s="502" t="str">
        <f>IF(Y28="","",Y28)</f>
        <v>3,10M</v>
      </c>
      <c r="Q46" s="518"/>
      <c r="R46" s="489" t="str">
        <f>IF(ISBLANK(Q44),"",IF(Q44&gt;W32,2,IF(Q44=W32,1,"0")))</f>
        <v/>
      </c>
      <c r="S46" s="502" t="str">
        <f>IF(Y34="","",Y34)</f>
        <v>3,10M</v>
      </c>
      <c r="T46" s="518"/>
      <c r="U46" s="489" t="str">
        <f>IF(ISBLANK(T44),"",IF(T44&gt;W38,2,IF(T44=W38,1,"0")))</f>
        <v/>
      </c>
      <c r="V46" s="502" t="str">
        <f>IF(Y40="","",Y40)</f>
        <v>3,10M</v>
      </c>
      <c r="W46" s="512"/>
      <c r="X46" s="516" t="s">
        <v>585</v>
      </c>
      <c r="Y46" s="508" t="s">
        <v>562</v>
      </c>
      <c r="Z46" s="468" t="str">
        <f>IF(D44="","",IF(AA44=0,0,(ROUNDDOWN(Z44/AA44,3))))</f>
        <v/>
      </c>
      <c r="AA46" s="469"/>
      <c r="AB46" s="466"/>
      <c r="AC46" s="449"/>
      <c r="AD46" s="453"/>
      <c r="AE46" s="55"/>
      <c r="AF46" s="538"/>
      <c r="AG46" s="540"/>
      <c r="AH46" s="540"/>
      <c r="AI46" s="540"/>
      <c r="AJ46" s="540"/>
      <c r="AK46" s="540"/>
      <c r="AL46" s="540"/>
      <c r="AM46" s="540"/>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row>
    <row r="47" spans="2:77" ht="15" customHeight="1" x14ac:dyDescent="0.2">
      <c r="B47" s="529"/>
      <c r="C47" s="522"/>
      <c r="D47" s="511"/>
      <c r="E47" s="512"/>
      <c r="F47" s="464"/>
      <c r="G47" s="502"/>
      <c r="H47" s="518"/>
      <c r="I47" s="490"/>
      <c r="J47" s="502"/>
      <c r="K47" s="518"/>
      <c r="L47" s="490"/>
      <c r="M47" s="502"/>
      <c r="N47" s="518"/>
      <c r="O47" s="490"/>
      <c r="P47" s="502"/>
      <c r="Q47" s="518"/>
      <c r="R47" s="490"/>
      <c r="S47" s="502"/>
      <c r="T47" s="518"/>
      <c r="U47" s="490"/>
      <c r="V47" s="502"/>
      <c r="W47" s="512"/>
      <c r="X47" s="517"/>
      <c r="Y47" s="508"/>
      <c r="Z47" s="470"/>
      <c r="AA47" s="471"/>
      <c r="AB47" s="466"/>
      <c r="AC47" s="449"/>
      <c r="AD47" s="453"/>
      <c r="AE47" s="55"/>
      <c r="AF47" s="538"/>
      <c r="AG47" s="540"/>
      <c r="AH47" s="540"/>
      <c r="AI47" s="540"/>
      <c r="AJ47" s="540"/>
      <c r="AK47" s="540"/>
      <c r="AL47" s="540"/>
      <c r="AM47" s="540"/>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row>
    <row r="48" spans="2:77" ht="15" customHeight="1" x14ac:dyDescent="0.2">
      <c r="B48" s="529"/>
      <c r="C48" s="492" t="s">
        <v>583</v>
      </c>
      <c r="D48" s="494" t="str">
        <f>IF(D44="","",VLOOKUP(D44,#REF!,5,FALSE))</f>
        <v/>
      </c>
      <c r="E48" s="477" t="str">
        <f>IF(G44="","",IF(OR(ISBLANK(E44),E44=0),0,ROUNDDOWN(E44/G44,3)))</f>
        <v/>
      </c>
      <c r="F48" s="525"/>
      <c r="G48" s="458"/>
      <c r="H48" s="486" t="str">
        <f>IF(J44="","",IF(OR(ISBLANK(H44),H44=0),0,ROUNDDOWN(H44/J44,3)))</f>
        <v/>
      </c>
      <c r="I48" s="525"/>
      <c r="J48" s="479"/>
      <c r="K48" s="486" t="str">
        <f>IF(M44="","",IF(OR(ISBLANK(K44),K44=0),0,ROUNDDOWN(K44/M44,3)))</f>
        <v/>
      </c>
      <c r="L48" s="525"/>
      <c r="M48" s="479"/>
      <c r="N48" s="486" t="str">
        <f>IF(P44="","",IF(OR(ISBLANK(N44),N44=0),0,ROUNDDOWN(N44/P44,3)))</f>
        <v/>
      </c>
      <c r="O48" s="525"/>
      <c r="P48" s="479"/>
      <c r="Q48" s="486" t="str">
        <f>IF(S44="","",IF(OR(ISBLANK(Q44),Q44=0),0,ROUNDDOWN(Q44/S44,3)))</f>
        <v/>
      </c>
      <c r="R48" s="525"/>
      <c r="S48" s="479"/>
      <c r="T48" s="486" t="str">
        <f>IF(V44="","",IF(OR(ISBLANK(T44),T44=0),0,ROUNDDOWN(T44/V44,3)))</f>
        <v/>
      </c>
      <c r="U48" s="525"/>
      <c r="V48" s="479"/>
      <c r="W48" s="497" t="s">
        <v>463</v>
      </c>
      <c r="X48" s="513"/>
      <c r="Y48" s="501" t="s">
        <v>569</v>
      </c>
      <c r="Z48" s="472" t="str">
        <f>IF(D44="","",MAX(AG45:AM49))</f>
        <v/>
      </c>
      <c r="AA48" s="431" t="str">
        <f>IF(D44="","",MAX(G48,J48,M48,P48,S48,V48,Y48))</f>
        <v/>
      </c>
      <c r="AB48" s="466"/>
      <c r="AC48" s="449"/>
      <c r="AD48" s="453"/>
      <c r="AE48" s="55"/>
      <c r="AF48" s="538"/>
      <c r="AG48" s="540"/>
      <c r="AH48" s="540"/>
      <c r="AI48" s="540"/>
      <c r="AJ48" s="540"/>
      <c r="AK48" s="540"/>
      <c r="AL48" s="540"/>
      <c r="AM48" s="540"/>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row>
    <row r="49" spans="2:77" ht="15" customHeight="1" thickBot="1" x14ac:dyDescent="0.25">
      <c r="B49" s="530"/>
      <c r="C49" s="493"/>
      <c r="D49" s="495"/>
      <c r="E49" s="478"/>
      <c r="F49" s="526"/>
      <c r="G49" s="476"/>
      <c r="H49" s="487"/>
      <c r="I49" s="526"/>
      <c r="J49" s="488"/>
      <c r="K49" s="487"/>
      <c r="L49" s="526"/>
      <c r="M49" s="488"/>
      <c r="N49" s="487"/>
      <c r="O49" s="526"/>
      <c r="P49" s="488"/>
      <c r="Q49" s="487"/>
      <c r="R49" s="526"/>
      <c r="S49" s="488"/>
      <c r="T49" s="487"/>
      <c r="U49" s="526"/>
      <c r="V49" s="488"/>
      <c r="W49" s="527"/>
      <c r="X49" s="520"/>
      <c r="Y49" s="507"/>
      <c r="Z49" s="473"/>
      <c r="AA49" s="451"/>
      <c r="AB49" s="467"/>
      <c r="AC49" s="450"/>
      <c r="AD49" s="454"/>
      <c r="AE49" s="55"/>
      <c r="AF49" s="538"/>
      <c r="AG49" s="540"/>
      <c r="AH49" s="540"/>
      <c r="AI49" s="540"/>
      <c r="AJ49" s="540"/>
      <c r="AK49" s="540"/>
      <c r="AL49" s="540"/>
      <c r="AM49" s="540"/>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row>
    <row r="50" spans="2:77" ht="15.75" customHeight="1" x14ac:dyDescent="0.2">
      <c r="C50" s="58"/>
      <c r="D50" s="59"/>
      <c r="E50" s="55"/>
      <c r="F50" s="60"/>
      <c r="G50" s="55"/>
      <c r="H50" s="55"/>
      <c r="I50" s="60"/>
      <c r="J50" s="55"/>
      <c r="K50" s="55"/>
      <c r="L50" s="60"/>
      <c r="M50" s="55"/>
      <c r="N50" s="61"/>
      <c r="O50" s="61"/>
      <c r="P50" s="61"/>
      <c r="Q50" s="61"/>
      <c r="R50" s="61"/>
      <c r="S50" s="61"/>
      <c r="T50" s="61"/>
      <c r="U50" s="61"/>
      <c r="V50" s="61"/>
      <c r="W50" s="61"/>
      <c r="X50" s="61"/>
      <c r="Y50" s="61"/>
      <c r="Z50" s="62"/>
      <c r="AA50" s="55"/>
      <c r="AB50" s="55"/>
      <c r="AC50" s="55"/>
      <c r="AD50" s="63"/>
      <c r="AE50" s="55"/>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row>
    <row r="51" spans="2:77" ht="21.75" customHeight="1" x14ac:dyDescent="0.2">
      <c r="C51" s="113" t="s">
        <v>630</v>
      </c>
      <c r="D51" s="64"/>
      <c r="E51" s="64"/>
    </row>
    <row r="52" spans="2:77" ht="21.75" customHeight="1" x14ac:dyDescent="0.2">
      <c r="C52" s="113" t="s">
        <v>631</v>
      </c>
      <c r="D52" s="64"/>
      <c r="E52" s="64"/>
    </row>
    <row r="53" spans="2:77" ht="21.75" customHeight="1" x14ac:dyDescent="0.2">
      <c r="C53" s="113" t="s">
        <v>632</v>
      </c>
      <c r="D53" s="64"/>
      <c r="E53" s="64"/>
    </row>
    <row r="54" spans="2:77" ht="21.75" customHeight="1" x14ac:dyDescent="0.2">
      <c r="D54" s="64"/>
      <c r="E54" s="64"/>
    </row>
    <row r="55" spans="2:77" ht="21.75" customHeight="1" x14ac:dyDescent="0.2">
      <c r="E55" s="64"/>
    </row>
    <row r="56" spans="2:77" ht="21.75" customHeight="1" x14ac:dyDescent="0.2">
      <c r="E56" s="64"/>
    </row>
    <row r="57" spans="2:77" ht="21.75" customHeight="1" x14ac:dyDescent="0.2">
      <c r="E57" s="64"/>
    </row>
    <row r="58" spans="2:77" ht="21.75" customHeight="1" x14ac:dyDescent="0.2">
      <c r="E58" s="64"/>
    </row>
    <row r="59" spans="2:77" ht="21.75" customHeight="1" x14ac:dyDescent="0.2">
      <c r="E59" s="64"/>
    </row>
    <row r="60" spans="2:77" ht="21.75" customHeight="1" x14ac:dyDescent="0.2">
      <c r="E60" s="64"/>
    </row>
    <row r="61" spans="2:77" ht="21.75" customHeight="1" x14ac:dyDescent="0.2">
      <c r="E61" s="64"/>
    </row>
    <row r="62" spans="2:77" ht="21.75" customHeight="1" x14ac:dyDescent="0.2"/>
    <row r="63" spans="2:77" ht="21.75" customHeight="1" x14ac:dyDescent="0.2"/>
    <row r="64" spans="2:77"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sheetData>
  <sheetProtection sheet="1" objects="1" scenarios="1" selectLockedCells="1"/>
  <mergeCells count="642">
    <mergeCell ref="W2:Y2"/>
    <mergeCell ref="W3:Y4"/>
    <mergeCell ref="U2:V2"/>
    <mergeCell ref="S2:T2"/>
    <mergeCell ref="K3:N4"/>
    <mergeCell ref="K2:N2"/>
    <mergeCell ref="O2:R2"/>
    <mergeCell ref="O3:R4"/>
    <mergeCell ref="S3:T4"/>
    <mergeCell ref="U3:V4"/>
    <mergeCell ref="E6:G7"/>
    <mergeCell ref="H6:J7"/>
    <mergeCell ref="K6:M7"/>
    <mergeCell ref="N6:P7"/>
    <mergeCell ref="Q6:S7"/>
    <mergeCell ref="T6:V7"/>
    <mergeCell ref="W6:Y7"/>
    <mergeCell ref="E5:G5"/>
    <mergeCell ref="H5:J5"/>
    <mergeCell ref="K5:M5"/>
    <mergeCell ref="N5:P5"/>
    <mergeCell ref="Q5:S5"/>
    <mergeCell ref="T5:V5"/>
    <mergeCell ref="W5:Y5"/>
    <mergeCell ref="B5:D7"/>
    <mergeCell ref="B2:D2"/>
    <mergeCell ref="B3:D4"/>
    <mergeCell ref="E2:J2"/>
    <mergeCell ref="E3:J4"/>
    <mergeCell ref="X36:X37"/>
    <mergeCell ref="I42:I43"/>
    <mergeCell ref="L42:L43"/>
    <mergeCell ref="O42:O43"/>
    <mergeCell ref="R42:R43"/>
    <mergeCell ref="X42:X43"/>
    <mergeCell ref="X24:X25"/>
    <mergeCell ref="X30:X31"/>
    <mergeCell ref="F34:F35"/>
    <mergeCell ref="F18:F19"/>
    <mergeCell ref="L16:L17"/>
    <mergeCell ref="O16:O17"/>
    <mergeCell ref="R20:R21"/>
    <mergeCell ref="U20:U21"/>
    <mergeCell ref="X20:X21"/>
    <mergeCell ref="L20:L21"/>
    <mergeCell ref="P12:P13"/>
    <mergeCell ref="O12:O13"/>
    <mergeCell ref="R12:R13"/>
    <mergeCell ref="I48:I49"/>
    <mergeCell ref="L48:L49"/>
    <mergeCell ref="O48:O49"/>
    <mergeCell ref="R48:R49"/>
    <mergeCell ref="U48:U49"/>
    <mergeCell ref="I24:I25"/>
    <mergeCell ref="O24:O25"/>
    <mergeCell ref="R24:R25"/>
    <mergeCell ref="U24:U25"/>
    <mergeCell ref="I30:I31"/>
    <mergeCell ref="L30:L31"/>
    <mergeCell ref="R30:R31"/>
    <mergeCell ref="U30:U31"/>
    <mergeCell ref="P34:P35"/>
    <mergeCell ref="P40:P41"/>
    <mergeCell ref="P46:P47"/>
    <mergeCell ref="S40:S41"/>
    <mergeCell ref="S46:S47"/>
    <mergeCell ref="I34:I35"/>
    <mergeCell ref="L26:L27"/>
    <mergeCell ref="P26:P27"/>
    <mergeCell ref="K48:K49"/>
    <mergeCell ref="M48:M49"/>
    <mergeCell ref="Q48:Q49"/>
    <mergeCell ref="U18:U19"/>
    <mergeCell ref="L36:L37"/>
    <mergeCell ref="O36:O37"/>
    <mergeCell ref="U36:U37"/>
    <mergeCell ref="J22:J23"/>
    <mergeCell ref="J28:J29"/>
    <mergeCell ref="J34:J35"/>
    <mergeCell ref="J40:J41"/>
    <mergeCell ref="J46:J47"/>
    <mergeCell ref="M28:M29"/>
    <mergeCell ref="M34:M35"/>
    <mergeCell ref="M40:M41"/>
    <mergeCell ref="M46:M47"/>
    <mergeCell ref="M20:M21"/>
    <mergeCell ref="K22:K23"/>
    <mergeCell ref="L22:L23"/>
    <mergeCell ref="M22:M23"/>
    <mergeCell ref="N26:N27"/>
    <mergeCell ref="O26:O27"/>
    <mergeCell ref="O20:O21"/>
    <mergeCell ref="T22:T23"/>
    <mergeCell ref="S32:S33"/>
    <mergeCell ref="Q34:Q35"/>
    <mergeCell ref="R34:R35"/>
    <mergeCell ref="AA42:AA43"/>
    <mergeCell ref="Z26:Z27"/>
    <mergeCell ref="AA26:AA27"/>
    <mergeCell ref="Z30:Z31"/>
    <mergeCell ref="F48:F49"/>
    <mergeCell ref="F42:F43"/>
    <mergeCell ref="F36:F37"/>
    <mergeCell ref="F30:F31"/>
    <mergeCell ref="F24:F25"/>
    <mergeCell ref="X40:X41"/>
    <mergeCell ref="L38:L39"/>
    <mergeCell ref="K36:K37"/>
    <mergeCell ref="M36:M37"/>
    <mergeCell ref="T36:T37"/>
    <mergeCell ref="R26:R27"/>
    <mergeCell ref="U26:U27"/>
    <mergeCell ref="X26:X27"/>
    <mergeCell ref="F32:F33"/>
    <mergeCell ref="I32:I33"/>
    <mergeCell ref="L32:L33"/>
    <mergeCell ref="O32:O33"/>
    <mergeCell ref="U32:U33"/>
    <mergeCell ref="X32:X33"/>
    <mergeCell ref="G28:G29"/>
    <mergeCell ref="Z22:AA23"/>
    <mergeCell ref="Z28:AA29"/>
    <mergeCell ref="Z34:AA35"/>
    <mergeCell ref="Z40:AA41"/>
    <mergeCell ref="AB38:AB43"/>
    <mergeCell ref="W30:W31"/>
    <mergeCell ref="Y40:Y41"/>
    <mergeCell ref="W40:W41"/>
    <mergeCell ref="Z42:Z43"/>
    <mergeCell ref="Y24:Y25"/>
    <mergeCell ref="Y30:Y31"/>
    <mergeCell ref="Y26:Y27"/>
    <mergeCell ref="X28:X29"/>
    <mergeCell ref="Y28:Y29"/>
    <mergeCell ref="W28:W29"/>
    <mergeCell ref="Y34:Y35"/>
    <mergeCell ref="W22:W23"/>
    <mergeCell ref="AB20:AB25"/>
    <mergeCell ref="AB26:AB31"/>
    <mergeCell ref="AB32:AB37"/>
    <mergeCell ref="AA20:AA21"/>
    <mergeCell ref="AA38:AA39"/>
    <mergeCell ref="Z20:Z21"/>
    <mergeCell ref="Z24:Z25"/>
    <mergeCell ref="W26:W27"/>
    <mergeCell ref="S22:S23"/>
    <mergeCell ref="V22:V23"/>
    <mergeCell ref="Q38:Q39"/>
    <mergeCell ref="U28:U29"/>
    <mergeCell ref="S30:S31"/>
    <mergeCell ref="T28:T29"/>
    <mergeCell ref="R28:R29"/>
    <mergeCell ref="Q36:Q37"/>
    <mergeCell ref="V34:V35"/>
    <mergeCell ref="R36:R37"/>
    <mergeCell ref="V28:V29"/>
    <mergeCell ref="V30:V31"/>
    <mergeCell ref="T30:T31"/>
    <mergeCell ref="W34:W35"/>
    <mergeCell ref="Q32:Q33"/>
    <mergeCell ref="R32:R33"/>
    <mergeCell ref="Q24:Q25"/>
    <mergeCell ref="S24:S25"/>
    <mergeCell ref="S26:S27"/>
    <mergeCell ref="S42:S43"/>
    <mergeCell ref="O40:O41"/>
    <mergeCell ref="R40:R41"/>
    <mergeCell ref="F44:F45"/>
    <mergeCell ref="N44:N45"/>
    <mergeCell ref="P44:P45"/>
    <mergeCell ref="O46:O47"/>
    <mergeCell ref="I44:I45"/>
    <mergeCell ref="O38:O39"/>
    <mergeCell ref="K40:K41"/>
    <mergeCell ref="N40:N41"/>
    <mergeCell ref="K42:K43"/>
    <mergeCell ref="M42:M43"/>
    <mergeCell ref="S44:S45"/>
    <mergeCell ref="H42:H43"/>
    <mergeCell ref="F40:F41"/>
    <mergeCell ref="I40:I41"/>
    <mergeCell ref="M44:M45"/>
    <mergeCell ref="J44:J45"/>
    <mergeCell ref="K44:K45"/>
    <mergeCell ref="L44:L45"/>
    <mergeCell ref="O44:O45"/>
    <mergeCell ref="AI45:AI49"/>
    <mergeCell ref="AJ45:AJ49"/>
    <mergeCell ref="AK45:AK49"/>
    <mergeCell ref="AL45:AL49"/>
    <mergeCell ref="AM45:AM49"/>
    <mergeCell ref="S8:S9"/>
    <mergeCell ref="Y10:Y11"/>
    <mergeCell ref="Y16:Y17"/>
    <mergeCell ref="Y22:Y23"/>
    <mergeCell ref="S28:S29"/>
    <mergeCell ref="AL33:AL37"/>
    <mergeCell ref="AM33:AM37"/>
    <mergeCell ref="AG39:AG43"/>
    <mergeCell ref="AH39:AH43"/>
    <mergeCell ref="AI39:AI43"/>
    <mergeCell ref="AJ39:AJ43"/>
    <mergeCell ref="AK39:AK43"/>
    <mergeCell ref="AL39:AL43"/>
    <mergeCell ref="AM39:AM43"/>
    <mergeCell ref="AI27:AI31"/>
    <mergeCell ref="AJ27:AJ31"/>
    <mergeCell ref="AK27:AK31"/>
    <mergeCell ref="AL27:AL31"/>
    <mergeCell ref="AM27:AM31"/>
    <mergeCell ref="AG33:AG37"/>
    <mergeCell ref="AH33:AH37"/>
    <mergeCell ref="AI33:AI37"/>
    <mergeCell ref="AJ33:AJ37"/>
    <mergeCell ref="AK33:AK37"/>
    <mergeCell ref="AM15:AM19"/>
    <mergeCell ref="AG21:AG25"/>
    <mergeCell ref="AH21:AH25"/>
    <mergeCell ref="AI21:AI25"/>
    <mergeCell ref="AJ21:AJ25"/>
    <mergeCell ref="AK21:AK25"/>
    <mergeCell ref="AL21:AL25"/>
    <mergeCell ref="AM21:AM25"/>
    <mergeCell ref="AI15:AI19"/>
    <mergeCell ref="AJ15:AJ19"/>
    <mergeCell ref="AK15:AK19"/>
    <mergeCell ref="AL15:AL19"/>
    <mergeCell ref="AD2:AD7"/>
    <mergeCell ref="AG15:AG19"/>
    <mergeCell ref="AH15:AH19"/>
    <mergeCell ref="AG27:AG31"/>
    <mergeCell ref="AH27:AH31"/>
    <mergeCell ref="AG45:AG49"/>
    <mergeCell ref="AH45:AH49"/>
    <mergeCell ref="U42:U43"/>
    <mergeCell ref="V42:V43"/>
    <mergeCell ref="W44:W45"/>
    <mergeCell ref="X44:X45"/>
    <mergeCell ref="Y44:Y45"/>
    <mergeCell ref="W46:W47"/>
    <mergeCell ref="X46:X47"/>
    <mergeCell ref="Y46:Y47"/>
    <mergeCell ref="U38:U39"/>
    <mergeCell ref="V38:V39"/>
    <mergeCell ref="U40:U41"/>
    <mergeCell ref="V40:V41"/>
    <mergeCell ref="AF33:AF37"/>
    <mergeCell ref="AF39:AF43"/>
    <mergeCell ref="AF45:AF49"/>
    <mergeCell ref="AG6:AM7"/>
    <mergeCell ref="AD20:AD25"/>
    <mergeCell ref="AD14:AD19"/>
    <mergeCell ref="W18:W19"/>
    <mergeCell ref="Y18:Y19"/>
    <mergeCell ref="T18:T19"/>
    <mergeCell ref="V18:V19"/>
    <mergeCell ref="Q18:Q19"/>
    <mergeCell ref="S18:S19"/>
    <mergeCell ref="Z18:Z19"/>
    <mergeCell ref="Q14:Q15"/>
    <mergeCell ref="S14:S15"/>
    <mergeCell ref="R16:R17"/>
    <mergeCell ref="Z14:Z15"/>
    <mergeCell ref="AA14:AA15"/>
    <mergeCell ref="AB14:AB19"/>
    <mergeCell ref="AC14:AC19"/>
    <mergeCell ref="AA18:AA19"/>
    <mergeCell ref="Q16:Q17"/>
    <mergeCell ref="T16:T17"/>
    <mergeCell ref="W16:W17"/>
    <mergeCell ref="S16:S17"/>
    <mergeCell ref="V16:V17"/>
    <mergeCell ref="Z16:AA17"/>
    <mergeCell ref="W14:W15"/>
    <mergeCell ref="Y14:Y15"/>
    <mergeCell ref="AO6:AP6"/>
    <mergeCell ref="AF9:AF13"/>
    <mergeCell ref="AF6:AF7"/>
    <mergeCell ref="AF15:AF19"/>
    <mergeCell ref="AF21:AF25"/>
    <mergeCell ref="AF27:AF31"/>
    <mergeCell ref="AG9:AG13"/>
    <mergeCell ref="AH9:AH13"/>
    <mergeCell ref="AI9:AI13"/>
    <mergeCell ref="AJ9:AJ13"/>
    <mergeCell ref="AK9:AK13"/>
    <mergeCell ref="AL9:AL13"/>
    <mergeCell ref="AM9:AM13"/>
    <mergeCell ref="AD26:AD31"/>
    <mergeCell ref="AD32:AD37"/>
    <mergeCell ref="AD38:AD43"/>
    <mergeCell ref="AD44:AD49"/>
    <mergeCell ref="C44:C45"/>
    <mergeCell ref="C46:C47"/>
    <mergeCell ref="J10:J11"/>
    <mergeCell ref="H10:H11"/>
    <mergeCell ref="I12:I13"/>
    <mergeCell ref="H16:H17"/>
    <mergeCell ref="I16:I17"/>
    <mergeCell ref="C22:C23"/>
    <mergeCell ref="C26:C27"/>
    <mergeCell ref="C28:C29"/>
    <mergeCell ref="C32:C33"/>
    <mergeCell ref="C34:C35"/>
    <mergeCell ref="C38:C39"/>
    <mergeCell ref="T48:T49"/>
    <mergeCell ref="V48:V49"/>
    <mergeCell ref="N48:N49"/>
    <mergeCell ref="P48:P49"/>
    <mergeCell ref="Z48:Z49"/>
    <mergeCell ref="C48:C49"/>
    <mergeCell ref="D48:D49"/>
    <mergeCell ref="S10:S11"/>
    <mergeCell ref="L8:L9"/>
    <mergeCell ref="O8:O9"/>
    <mergeCell ref="R8:R9"/>
    <mergeCell ref="E22:E23"/>
    <mergeCell ref="H22:H23"/>
    <mergeCell ref="N22:N23"/>
    <mergeCell ref="Q22:Q23"/>
    <mergeCell ref="E8:E9"/>
    <mergeCell ref="F8:F9"/>
    <mergeCell ref="G8:G9"/>
    <mergeCell ref="Q20:Q21"/>
    <mergeCell ref="R14:R15"/>
    <mergeCell ref="L18:L19"/>
    <mergeCell ref="O18:O19"/>
    <mergeCell ref="R18:R19"/>
    <mergeCell ref="R22:R23"/>
    <mergeCell ref="P16:P17"/>
    <mergeCell ref="P14:P15"/>
    <mergeCell ref="O14:O15"/>
    <mergeCell ref="S20:S21"/>
    <mergeCell ref="N10:N11"/>
    <mergeCell ref="F10:F11"/>
    <mergeCell ref="I10:I11"/>
    <mergeCell ref="G10:G11"/>
    <mergeCell ref="E10:E11"/>
    <mergeCell ref="D10:D11"/>
    <mergeCell ref="Q10:Q11"/>
    <mergeCell ref="M10:M11"/>
    <mergeCell ref="P10:P11"/>
    <mergeCell ref="G42:G43"/>
    <mergeCell ref="C8:C9"/>
    <mergeCell ref="C10:C11"/>
    <mergeCell ref="C14:C15"/>
    <mergeCell ref="C16:C17"/>
    <mergeCell ref="C20:C21"/>
    <mergeCell ref="C18:C19"/>
    <mergeCell ref="D8:D9"/>
    <mergeCell ref="K10:K11"/>
    <mergeCell ref="K24:K25"/>
    <mergeCell ref="P42:P43"/>
    <mergeCell ref="J42:J43"/>
    <mergeCell ref="L34:L35"/>
    <mergeCell ref="N14:N15"/>
    <mergeCell ref="N16:N17"/>
    <mergeCell ref="N20:N21"/>
    <mergeCell ref="P20:P21"/>
    <mergeCell ref="O22:O23"/>
    <mergeCell ref="B38:B43"/>
    <mergeCell ref="B44:B49"/>
    <mergeCell ref="D46:D47"/>
    <mergeCell ref="H18:H19"/>
    <mergeCell ref="I18:I19"/>
    <mergeCell ref="D14:D15"/>
    <mergeCell ref="D16:D17"/>
    <mergeCell ref="D20:D21"/>
    <mergeCell ref="D22:D23"/>
    <mergeCell ref="D26:D27"/>
    <mergeCell ref="D28:D29"/>
    <mergeCell ref="G40:G41"/>
    <mergeCell ref="E44:E45"/>
    <mergeCell ref="E40:E41"/>
    <mergeCell ref="H40:H41"/>
    <mergeCell ref="E48:E49"/>
    <mergeCell ref="G48:G49"/>
    <mergeCell ref="H48:H49"/>
    <mergeCell ref="E46:E47"/>
    <mergeCell ref="C42:C43"/>
    <mergeCell ref="G36:G37"/>
    <mergeCell ref="D42:D43"/>
    <mergeCell ref="E42:E43"/>
    <mergeCell ref="H32:H33"/>
    <mergeCell ref="B8:B13"/>
    <mergeCell ref="B14:B19"/>
    <mergeCell ref="B20:B25"/>
    <mergeCell ref="B26:B31"/>
    <mergeCell ref="B32:B37"/>
    <mergeCell ref="D44:D45"/>
    <mergeCell ref="G44:G45"/>
    <mergeCell ref="H44:H45"/>
    <mergeCell ref="M14:M15"/>
    <mergeCell ref="E16:E17"/>
    <mergeCell ref="K16:K17"/>
    <mergeCell ref="M16:M17"/>
    <mergeCell ref="E12:E13"/>
    <mergeCell ref="F12:F13"/>
    <mergeCell ref="G12:G13"/>
    <mergeCell ref="C30:C31"/>
    <mergeCell ref="H34:H35"/>
    <mergeCell ref="K34:K35"/>
    <mergeCell ref="G34:G35"/>
    <mergeCell ref="I22:I23"/>
    <mergeCell ref="E20:E21"/>
    <mergeCell ref="G20:G21"/>
    <mergeCell ref="E32:E33"/>
    <mergeCell ref="G32:G33"/>
    <mergeCell ref="J48:J49"/>
    <mergeCell ref="G46:G47"/>
    <mergeCell ref="AC38:AC43"/>
    <mergeCell ref="Y42:Y43"/>
    <mergeCell ref="W42:W43"/>
    <mergeCell ref="N42:N43"/>
    <mergeCell ref="F46:F47"/>
    <mergeCell ref="I46:I47"/>
    <mergeCell ref="R44:R45"/>
    <mergeCell ref="R38:R39"/>
    <mergeCell ref="S48:S49"/>
    <mergeCell ref="H46:H47"/>
    <mergeCell ref="K46:K47"/>
    <mergeCell ref="N46:N47"/>
    <mergeCell ref="Q46:Q47"/>
    <mergeCell ref="T46:T47"/>
    <mergeCell ref="Q40:Q41"/>
    <mergeCell ref="T40:T41"/>
    <mergeCell ref="T42:T43"/>
    <mergeCell ref="Q42:Q43"/>
    <mergeCell ref="L46:L47"/>
    <mergeCell ref="AC44:AC49"/>
    <mergeCell ref="AA48:AA49"/>
    <mergeCell ref="Q44:Q45"/>
    <mergeCell ref="T44:T45"/>
    <mergeCell ref="V44:V45"/>
    <mergeCell ref="U46:U47"/>
    <mergeCell ref="AB44:AB49"/>
    <mergeCell ref="W48:W49"/>
    <mergeCell ref="X48:X49"/>
    <mergeCell ref="Y48:Y49"/>
    <mergeCell ref="U44:U45"/>
    <mergeCell ref="R46:R47"/>
    <mergeCell ref="V46:V47"/>
    <mergeCell ref="Z46:AA47"/>
    <mergeCell ref="Z44:Z45"/>
    <mergeCell ref="AA44:AA45"/>
    <mergeCell ref="S12:S13"/>
    <mergeCell ref="H36:H37"/>
    <mergeCell ref="J36:J37"/>
    <mergeCell ref="I36:I37"/>
    <mergeCell ref="C36:C37"/>
    <mergeCell ref="D36:D37"/>
    <mergeCell ref="E36:E37"/>
    <mergeCell ref="D40:D41"/>
    <mergeCell ref="AC32:AC37"/>
    <mergeCell ref="Y36:Y37"/>
    <mergeCell ref="AA36:AA37"/>
    <mergeCell ref="T32:T33"/>
    <mergeCell ref="V32:V33"/>
    <mergeCell ref="W32:W33"/>
    <mergeCell ref="U34:U35"/>
    <mergeCell ref="W36:W37"/>
    <mergeCell ref="N36:N37"/>
    <mergeCell ref="P36:P37"/>
    <mergeCell ref="V36:V37"/>
    <mergeCell ref="N32:N33"/>
    <mergeCell ref="P32:P33"/>
    <mergeCell ref="O34:O35"/>
    <mergeCell ref="X34:X35"/>
    <mergeCell ref="N34:N35"/>
    <mergeCell ref="Z36:Z37"/>
    <mergeCell ref="AA32:AA33"/>
    <mergeCell ref="T12:T13"/>
    <mergeCell ref="V12:V13"/>
    <mergeCell ref="T14:T15"/>
    <mergeCell ref="V14:V15"/>
    <mergeCell ref="U16:U17"/>
    <mergeCell ref="W20:W21"/>
    <mergeCell ref="Y20:Y21"/>
    <mergeCell ref="U14:U15"/>
    <mergeCell ref="X18:X19"/>
    <mergeCell ref="T20:T21"/>
    <mergeCell ref="V20:V21"/>
    <mergeCell ref="X14:X15"/>
    <mergeCell ref="X16:X17"/>
    <mergeCell ref="Y32:Y33"/>
    <mergeCell ref="Z32:Z33"/>
    <mergeCell ref="T34:T35"/>
    <mergeCell ref="U22:U23"/>
    <mergeCell ref="T24:T25"/>
    <mergeCell ref="V24:V25"/>
    <mergeCell ref="X22:X23"/>
    <mergeCell ref="W24:W25"/>
    <mergeCell ref="T26:T27"/>
    <mergeCell ref="Y8:Y9"/>
    <mergeCell ref="X10:X11"/>
    <mergeCell ref="W12:W13"/>
    <mergeCell ref="Y12:Y13"/>
    <mergeCell ref="T10:T11"/>
    <mergeCell ref="W10:W11"/>
    <mergeCell ref="V10:V11"/>
    <mergeCell ref="U8:U9"/>
    <mergeCell ref="X12:X13"/>
    <mergeCell ref="U12:U13"/>
    <mergeCell ref="J32:J33"/>
    <mergeCell ref="K32:K33"/>
    <mergeCell ref="M32:M33"/>
    <mergeCell ref="K28:K29"/>
    <mergeCell ref="H20:H21"/>
    <mergeCell ref="J20:J21"/>
    <mergeCell ref="F20:F21"/>
    <mergeCell ref="P28:P29"/>
    <mergeCell ref="I20:I21"/>
    <mergeCell ref="M26:M27"/>
    <mergeCell ref="C40:C41"/>
    <mergeCell ref="Y38:Y39"/>
    <mergeCell ref="Z38:Z39"/>
    <mergeCell ref="E38:E39"/>
    <mergeCell ref="G38:G39"/>
    <mergeCell ref="H38:H39"/>
    <mergeCell ref="J38:J39"/>
    <mergeCell ref="K38:K39"/>
    <mergeCell ref="M38:M39"/>
    <mergeCell ref="F38:F39"/>
    <mergeCell ref="I38:I39"/>
    <mergeCell ref="N38:N39"/>
    <mergeCell ref="P38:P39"/>
    <mergeCell ref="L40:L41"/>
    <mergeCell ref="T38:T39"/>
    <mergeCell ref="X38:X39"/>
    <mergeCell ref="W38:W39"/>
    <mergeCell ref="M18:M19"/>
    <mergeCell ref="N18:N19"/>
    <mergeCell ref="P18:P19"/>
    <mergeCell ref="E28:E29"/>
    <mergeCell ref="H28:H29"/>
    <mergeCell ref="F26:F27"/>
    <mergeCell ref="I26:I27"/>
    <mergeCell ref="K20:K21"/>
    <mergeCell ref="G22:G23"/>
    <mergeCell ref="J18:J19"/>
    <mergeCell ref="P22:P23"/>
    <mergeCell ref="L24:L25"/>
    <mergeCell ref="M24:M25"/>
    <mergeCell ref="D30:D31"/>
    <mergeCell ref="E30:E31"/>
    <mergeCell ref="G30:G31"/>
    <mergeCell ref="D38:D39"/>
    <mergeCell ref="S36:S37"/>
    <mergeCell ref="S34:S35"/>
    <mergeCell ref="N30:N31"/>
    <mergeCell ref="L14:L15"/>
    <mergeCell ref="F16:F17"/>
    <mergeCell ref="E14:E15"/>
    <mergeCell ref="G14:G15"/>
    <mergeCell ref="K14:K15"/>
    <mergeCell ref="D32:D33"/>
    <mergeCell ref="D34:D35"/>
    <mergeCell ref="E34:E35"/>
    <mergeCell ref="S38:S39"/>
    <mergeCell ref="O30:O31"/>
    <mergeCell ref="P30:P31"/>
    <mergeCell ref="N28:N29"/>
    <mergeCell ref="O28:O29"/>
    <mergeCell ref="Q26:Q27"/>
    <mergeCell ref="Q30:Q31"/>
    <mergeCell ref="Q28:Q29"/>
    <mergeCell ref="J16:J17"/>
    <mergeCell ref="C24:C25"/>
    <mergeCell ref="D24:D25"/>
    <mergeCell ref="C12:C13"/>
    <mergeCell ref="D12:D13"/>
    <mergeCell ref="H12:H13"/>
    <mergeCell ref="J12:J13"/>
    <mergeCell ref="K12:K13"/>
    <mergeCell ref="F14:F15"/>
    <mergeCell ref="H14:H15"/>
    <mergeCell ref="I14:I15"/>
    <mergeCell ref="J14:J15"/>
    <mergeCell ref="G16:G17"/>
    <mergeCell ref="D18:D19"/>
    <mergeCell ref="E18:E19"/>
    <mergeCell ref="G18:G19"/>
    <mergeCell ref="K18:K19"/>
    <mergeCell ref="AC26:AC31"/>
    <mergeCell ref="M30:M31"/>
    <mergeCell ref="AA30:AA31"/>
    <mergeCell ref="AA24:AA25"/>
    <mergeCell ref="E26:E27"/>
    <mergeCell ref="G26:G27"/>
    <mergeCell ref="H26:H27"/>
    <mergeCell ref="J26:J27"/>
    <mergeCell ref="K26:K27"/>
    <mergeCell ref="E24:E25"/>
    <mergeCell ref="G24:G25"/>
    <mergeCell ref="H24:H25"/>
    <mergeCell ref="J24:J25"/>
    <mergeCell ref="N24:N25"/>
    <mergeCell ref="P24:P25"/>
    <mergeCell ref="AC20:AC25"/>
    <mergeCell ref="F22:F23"/>
    <mergeCell ref="H30:H31"/>
    <mergeCell ref="J30:J31"/>
    <mergeCell ref="K30:K31"/>
    <mergeCell ref="F28:F29"/>
    <mergeCell ref="I28:I29"/>
    <mergeCell ref="L28:L29"/>
    <mergeCell ref="V26:V27"/>
    <mergeCell ref="AD8:AD13"/>
    <mergeCell ref="H8:H9"/>
    <mergeCell ref="J8:J9"/>
    <mergeCell ref="K8:K9"/>
    <mergeCell ref="M8:M9"/>
    <mergeCell ref="Q8:Q9"/>
    <mergeCell ref="I8:I9"/>
    <mergeCell ref="L10:L11"/>
    <mergeCell ref="O10:O11"/>
    <mergeCell ref="N8:N9"/>
    <mergeCell ref="P8:P9"/>
    <mergeCell ref="AB8:AB13"/>
    <mergeCell ref="Z10:AA11"/>
    <mergeCell ref="Z12:Z13"/>
    <mergeCell ref="X8:X9"/>
    <mergeCell ref="L12:L13"/>
    <mergeCell ref="M12:M13"/>
    <mergeCell ref="N12:N13"/>
    <mergeCell ref="T8:T9"/>
    <mergeCell ref="R10:R11"/>
    <mergeCell ref="Q12:Q13"/>
    <mergeCell ref="V8:V9"/>
    <mergeCell ref="U10:U11"/>
    <mergeCell ref="W8:W9"/>
    <mergeCell ref="Z6:Z7"/>
    <mergeCell ref="AA6:AA7"/>
    <mergeCell ref="AB2:AB7"/>
    <mergeCell ref="Z4:AA5"/>
    <mergeCell ref="Z2:Z3"/>
    <mergeCell ref="AA2:AA3"/>
    <mergeCell ref="AC2:AC7"/>
    <mergeCell ref="Z8:Z9"/>
    <mergeCell ref="AA8:AA9"/>
    <mergeCell ref="AC8:AC13"/>
    <mergeCell ref="AA12:AA13"/>
  </mergeCells>
  <conditionalFormatting sqref="AE14 AE20 AD8:AE8 AE26 AE32 AE38 AE44">
    <cfRule type="cellIs" dxfId="120" priority="122" stopIfTrue="1" operator="equal">
      <formula>"1er"</formula>
    </cfRule>
  </conditionalFormatting>
  <conditionalFormatting sqref="I10 L10 O10 F16 L16 O16 O22 F22 I22 L28 I28 F28">
    <cfRule type="cellIs" dxfId="119" priority="118" stopIfTrue="1" operator="equal">
      <formula>"0"</formula>
    </cfRule>
    <cfRule type="cellIs" dxfId="118" priority="119" stopIfTrue="1" operator="equal">
      <formula>1</formula>
    </cfRule>
    <cfRule type="cellIs" dxfId="117" priority="120" stopIfTrue="1" operator="equal">
      <formula>2</formula>
    </cfRule>
  </conditionalFormatting>
  <conditionalFormatting sqref="AC8:AC31">
    <cfRule type="cellIs" dxfId="116" priority="117" stopIfTrue="1" operator="equal">
      <formula>1</formula>
    </cfRule>
  </conditionalFormatting>
  <conditionalFormatting sqref="R10 R16 R22">
    <cfRule type="cellIs" dxfId="115" priority="114" stopIfTrue="1" operator="equal">
      <formula>"0"</formula>
    </cfRule>
    <cfRule type="cellIs" dxfId="114" priority="115" stopIfTrue="1" operator="equal">
      <formula>1</formula>
    </cfRule>
    <cfRule type="cellIs" dxfId="113" priority="116" stopIfTrue="1" operator="equal">
      <formula>2</formula>
    </cfRule>
  </conditionalFormatting>
  <conditionalFormatting sqref="U10 U16 U22">
    <cfRule type="cellIs" dxfId="112" priority="111" stopIfTrue="1" operator="equal">
      <formula>"0"</formula>
    </cfRule>
    <cfRule type="cellIs" dxfId="111" priority="112" stopIfTrue="1" operator="equal">
      <formula>1</formula>
    </cfRule>
    <cfRule type="cellIs" dxfId="110" priority="113" stopIfTrue="1" operator="equal">
      <formula>2</formula>
    </cfRule>
  </conditionalFormatting>
  <conditionalFormatting sqref="X10 X16 X22">
    <cfRule type="cellIs" dxfId="109" priority="108" stopIfTrue="1" operator="equal">
      <formula>"0"</formula>
    </cfRule>
    <cfRule type="cellIs" dxfId="108" priority="109" stopIfTrue="1" operator="equal">
      <formula>1</formula>
    </cfRule>
    <cfRule type="cellIs" dxfId="107" priority="110" stopIfTrue="1" operator="equal">
      <formula>2</formula>
    </cfRule>
  </conditionalFormatting>
  <conditionalFormatting sqref="X28">
    <cfRule type="cellIs" dxfId="106" priority="99" stopIfTrue="1" operator="equal">
      <formula>"0"</formula>
    </cfRule>
    <cfRule type="cellIs" dxfId="105" priority="100" stopIfTrue="1" operator="equal">
      <formula>1</formula>
    </cfRule>
    <cfRule type="cellIs" dxfId="104" priority="101" stopIfTrue="1" operator="equal">
      <formula>2</formula>
    </cfRule>
  </conditionalFormatting>
  <conditionalFormatting sqref="X34">
    <cfRule type="cellIs" dxfId="103" priority="83" stopIfTrue="1" operator="equal">
      <formula>"0"</formula>
    </cfRule>
    <cfRule type="cellIs" dxfId="102" priority="84" stopIfTrue="1" operator="equal">
      <formula>1</formula>
    </cfRule>
    <cfRule type="cellIs" dxfId="101" priority="85" stopIfTrue="1" operator="equal">
      <formula>2</formula>
    </cfRule>
  </conditionalFormatting>
  <conditionalFormatting sqref="X40">
    <cfRule type="cellIs" dxfId="100" priority="67" stopIfTrue="1" operator="equal">
      <formula>"0"</formula>
    </cfRule>
    <cfRule type="cellIs" dxfId="99" priority="68" stopIfTrue="1" operator="equal">
      <formula>1</formula>
    </cfRule>
    <cfRule type="cellIs" dxfId="98" priority="69" stopIfTrue="1" operator="equal">
      <formula>2</formula>
    </cfRule>
  </conditionalFormatting>
  <conditionalFormatting sqref="R28">
    <cfRule type="cellIs" dxfId="97" priority="105" stopIfTrue="1" operator="equal">
      <formula>"0"</formula>
    </cfRule>
    <cfRule type="cellIs" dxfId="96" priority="106" stopIfTrue="1" operator="equal">
      <formula>1</formula>
    </cfRule>
    <cfRule type="cellIs" dxfId="95" priority="107" stopIfTrue="1" operator="equal">
      <formula>2</formula>
    </cfRule>
  </conditionalFormatting>
  <conditionalFormatting sqref="U28">
    <cfRule type="cellIs" dxfId="94" priority="102" stopIfTrue="1" operator="equal">
      <formula>"0"</formula>
    </cfRule>
    <cfRule type="cellIs" dxfId="93" priority="103" stopIfTrue="1" operator="equal">
      <formula>1</formula>
    </cfRule>
    <cfRule type="cellIs" dxfId="92" priority="104" stopIfTrue="1" operator="equal">
      <formula>2</formula>
    </cfRule>
  </conditionalFormatting>
  <conditionalFormatting sqref="U46">
    <cfRule type="cellIs" dxfId="91" priority="33" stopIfTrue="1" operator="equal">
      <formula>"0"</formula>
    </cfRule>
    <cfRule type="cellIs" dxfId="90" priority="34" stopIfTrue="1" operator="equal">
      <formula>1</formula>
    </cfRule>
    <cfRule type="cellIs" dxfId="89" priority="35" stopIfTrue="1" operator="equal">
      <formula>2</formula>
    </cfRule>
  </conditionalFormatting>
  <conditionalFormatting sqref="L34 I34 F34">
    <cfRule type="cellIs" dxfId="88" priority="93" stopIfTrue="1" operator="equal">
      <formula>"0"</formula>
    </cfRule>
    <cfRule type="cellIs" dxfId="87" priority="94" stopIfTrue="1" operator="equal">
      <formula>1</formula>
    </cfRule>
    <cfRule type="cellIs" dxfId="86" priority="95" stopIfTrue="1" operator="equal">
      <formula>2</formula>
    </cfRule>
  </conditionalFormatting>
  <conditionalFormatting sqref="U34">
    <cfRule type="cellIs" dxfId="85" priority="86" stopIfTrue="1" operator="equal">
      <formula>"0"</formula>
    </cfRule>
    <cfRule type="cellIs" dxfId="84" priority="87" stopIfTrue="1" operator="equal">
      <formula>1</formula>
    </cfRule>
    <cfRule type="cellIs" dxfId="83" priority="88" stopIfTrue="1" operator="equal">
      <formula>2</formula>
    </cfRule>
  </conditionalFormatting>
  <conditionalFormatting sqref="L40 I40 F40">
    <cfRule type="cellIs" dxfId="82" priority="77" stopIfTrue="1" operator="equal">
      <formula>"0"</formula>
    </cfRule>
    <cfRule type="cellIs" dxfId="81" priority="78" stopIfTrue="1" operator="equal">
      <formula>1</formula>
    </cfRule>
    <cfRule type="cellIs" dxfId="80" priority="79" stopIfTrue="1" operator="equal">
      <formula>2</formula>
    </cfRule>
  </conditionalFormatting>
  <conditionalFormatting sqref="L46 I46 F46">
    <cfRule type="cellIs" dxfId="79" priority="61" stopIfTrue="1" operator="equal">
      <formula>"0"</formula>
    </cfRule>
    <cfRule type="cellIs" dxfId="78" priority="62" stopIfTrue="1" operator="equal">
      <formula>1</formula>
    </cfRule>
    <cfRule type="cellIs" dxfId="77" priority="63" stopIfTrue="1" operator="equal">
      <formula>2</formula>
    </cfRule>
  </conditionalFormatting>
  <conditionalFormatting sqref="O34">
    <cfRule type="cellIs" dxfId="76" priority="48" stopIfTrue="1" operator="equal">
      <formula>"0"</formula>
    </cfRule>
    <cfRule type="cellIs" dxfId="75" priority="49" stopIfTrue="1" operator="equal">
      <formula>1</formula>
    </cfRule>
    <cfRule type="cellIs" dxfId="74" priority="50" stopIfTrue="1" operator="equal">
      <formula>2</formula>
    </cfRule>
  </conditionalFormatting>
  <conditionalFormatting sqref="O40">
    <cfRule type="cellIs" dxfId="73" priority="45" stopIfTrue="1" operator="equal">
      <formula>"0"</formula>
    </cfRule>
    <cfRule type="cellIs" dxfId="72" priority="46" stopIfTrue="1" operator="equal">
      <formula>1</formula>
    </cfRule>
    <cfRule type="cellIs" dxfId="71" priority="47" stopIfTrue="1" operator="equal">
      <formula>2</formula>
    </cfRule>
  </conditionalFormatting>
  <conditionalFormatting sqref="O46">
    <cfRule type="cellIs" dxfId="70" priority="42" stopIfTrue="1" operator="equal">
      <formula>"0"</formula>
    </cfRule>
    <cfRule type="cellIs" dxfId="69" priority="43" stopIfTrue="1" operator="equal">
      <formula>1</formula>
    </cfRule>
    <cfRule type="cellIs" dxfId="68" priority="44" stopIfTrue="1" operator="equal">
      <formula>2</formula>
    </cfRule>
  </conditionalFormatting>
  <conditionalFormatting sqref="R40">
    <cfRule type="cellIs" dxfId="67" priority="39" stopIfTrue="1" operator="equal">
      <formula>"0"</formula>
    </cfRule>
    <cfRule type="cellIs" dxfId="66" priority="40" stopIfTrue="1" operator="equal">
      <formula>1</formula>
    </cfRule>
    <cfRule type="cellIs" dxfId="65" priority="41" stopIfTrue="1" operator="equal">
      <formula>2</formula>
    </cfRule>
  </conditionalFormatting>
  <conditionalFormatting sqref="R46">
    <cfRule type="cellIs" dxfId="64" priority="36" stopIfTrue="1" operator="equal">
      <formula>"0"</formula>
    </cfRule>
    <cfRule type="cellIs" dxfId="63" priority="37" stopIfTrue="1" operator="equal">
      <formula>1</formula>
    </cfRule>
    <cfRule type="cellIs" dxfId="62" priority="38" stopIfTrue="1" operator="equal">
      <formula>2</formula>
    </cfRule>
  </conditionalFormatting>
  <conditionalFormatting sqref="Z16:AA17">
    <cfRule type="expression" dxfId="61" priority="21">
      <formula>Z16=MAX($Z$10,$Z$16,$Z$22,$Z$28,$Z$34,$Z$40,$Z$46)</formula>
    </cfRule>
  </conditionalFormatting>
  <conditionalFormatting sqref="Z18:Z19">
    <cfRule type="expression" dxfId="60" priority="20">
      <formula>Z18=MAX($Z$12,$Z$18,$Z$24,$Z$30,$Z$36,$Z$42,$Z$48)</formula>
    </cfRule>
  </conditionalFormatting>
  <conditionalFormatting sqref="AA18:AA19">
    <cfRule type="expression" dxfId="59" priority="19">
      <formula>AA18=MAX($AA$12,$AA$18,$AA$24,$AA$30,$AA$36,$AA$42,$AA$48)</formula>
    </cfRule>
  </conditionalFormatting>
  <conditionalFormatting sqref="Z10:AA11">
    <cfRule type="expression" dxfId="58" priority="24">
      <formula>Z10=MAX($Z$10,$Z$16,$Z$22,$Z$28,$Z$34,$Z$40,$Z$46)</formula>
    </cfRule>
  </conditionalFormatting>
  <conditionalFormatting sqref="Z12:Z13">
    <cfRule type="expression" dxfId="57" priority="23">
      <formula>Z12=MAX($Z$12,$Z$18,$Z$24,$Z$30,$Z$36,$Z$42,$Z$48)</formula>
    </cfRule>
  </conditionalFormatting>
  <conditionalFormatting sqref="AA12:AA13">
    <cfRule type="expression" dxfId="56" priority="22">
      <formula>AA12=MAX($AA$12,$AA$18,$AA$24,$AA$30,$AA$36,$AA$42,$AA$48)</formula>
    </cfRule>
  </conditionalFormatting>
  <conditionalFormatting sqref="Z22:AA23">
    <cfRule type="expression" dxfId="55" priority="18">
      <formula>Z22=MAX($Z$10,$Z$16,$Z$22,$Z$28,$Z$34,$Z$40,$Z$46)</formula>
    </cfRule>
  </conditionalFormatting>
  <conditionalFormatting sqref="Z24:Z25">
    <cfRule type="expression" dxfId="54" priority="17">
      <formula>Z24=MAX($Z$12,$Z$18,$Z$24,$Z$30,$Z$36,$Z$42,$Z$48)</formula>
    </cfRule>
  </conditionalFormatting>
  <conditionalFormatting sqref="AA24:AA25">
    <cfRule type="expression" dxfId="53" priority="16">
      <formula>AA24=MAX($AA$12,$AA$18,$AA$24,$AA$30,$AA$36,$AA$42,$AA$48)</formula>
    </cfRule>
  </conditionalFormatting>
  <conditionalFormatting sqref="Z28:AA29">
    <cfRule type="expression" dxfId="52" priority="15">
      <formula>Z28=MAX($Z$10,$Z$16,$Z$22,$Z$28,$Z$34,$Z$40,$Z$46)</formula>
    </cfRule>
  </conditionalFormatting>
  <conditionalFormatting sqref="Z30:Z31">
    <cfRule type="expression" dxfId="51" priority="14">
      <formula>Z30=MAX($Z$12,$Z$18,$Z$24,$Z$30,$Z$36,$Z$42,$Z$48)</formula>
    </cfRule>
  </conditionalFormatting>
  <conditionalFormatting sqref="AA30:AA31">
    <cfRule type="expression" dxfId="50" priority="13">
      <formula>AA30=MAX($AA$12,$AA$18,$AA$24,$AA$30,$AA$36,$AA$42,$AA$48)</formula>
    </cfRule>
  </conditionalFormatting>
  <conditionalFormatting sqref="Z34:AA35">
    <cfRule type="expression" dxfId="49" priority="12">
      <formula>Z34=MAX($Z$10,$Z$16,$Z$22,$Z$28,$Z$34,$Z$40,$Z$46)</formula>
    </cfRule>
  </conditionalFormatting>
  <conditionalFormatting sqref="Z36:Z37">
    <cfRule type="expression" dxfId="48" priority="11">
      <formula>Z36=MAX($Z$12,$Z$18,$Z$24,$Z$30,$Z$36,$Z$42,$Z$48)</formula>
    </cfRule>
  </conditionalFormatting>
  <conditionalFormatting sqref="AA36:AA37">
    <cfRule type="expression" dxfId="47" priority="10">
      <formula>AA36=MAX($AA$12,$AA$18,$AA$24,$AA$30,$AA$36,$AA$42,$AA$48)</formula>
    </cfRule>
  </conditionalFormatting>
  <conditionalFormatting sqref="Z40:AA41">
    <cfRule type="expression" dxfId="46" priority="9">
      <formula>Z40=MAX($Z$10,$Z$16,$Z$22,$Z$28,$Z$34,$Z$40,$Z$46)</formula>
    </cfRule>
  </conditionalFormatting>
  <conditionalFormatting sqref="Z42:Z43">
    <cfRule type="expression" dxfId="45" priority="8">
      <formula>Z42=MAX($Z$12,$Z$18,$Z$24,$Z$30,$Z$36,$Z$42,$Z$48)</formula>
    </cfRule>
  </conditionalFormatting>
  <conditionalFormatting sqref="AA42:AA43">
    <cfRule type="expression" dxfId="44" priority="7">
      <formula>AA42=MAX($AA$12,$AA$18,$AA$24,$AA$30,$AA$36,$AA$42,$AA$48)</formula>
    </cfRule>
  </conditionalFormatting>
  <conditionalFormatting sqref="Z46:AA47">
    <cfRule type="expression" dxfId="43" priority="6">
      <formula>Z46=MAX($Z$10,$Z$16,$Z$22,$Z$28,$Z$34,$Z$40,$Z$46)</formula>
    </cfRule>
  </conditionalFormatting>
  <conditionalFormatting sqref="Z48:Z49">
    <cfRule type="expression" dxfId="42" priority="5">
      <formula>Z48=MAX($Z$12,$Z$18,$Z$24,$Z$30,$Z$36,$Z$42,$Z$48)</formula>
    </cfRule>
  </conditionalFormatting>
  <conditionalFormatting sqref="AA48:AA49">
    <cfRule type="expression" dxfId="41" priority="4">
      <formula>AA48=MAX($AA$12,$AA$18,$AA$24,$AA$30,$AA$36,$AA$42,$AA$48)</formula>
    </cfRule>
  </conditionalFormatting>
  <conditionalFormatting sqref="AC32:AC49">
    <cfRule type="cellIs" dxfId="40" priority="3" stopIfTrue="1" operator="equal">
      <formula>1</formula>
    </cfRule>
  </conditionalFormatting>
  <conditionalFormatting sqref="AD44 AD38 AD32 AD26 AD20 AD14">
    <cfRule type="cellIs" dxfId="39" priority="1" stopIfTrue="1" operator="equal">
      <formula>"1er"</formula>
    </cfRule>
  </conditionalFormatting>
  <dataValidations count="4">
    <dataValidation type="list" allowBlank="1" showInputMessage="1" showErrorMessage="1" sqref="WVM983059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D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D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D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D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D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D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D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D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D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D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D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D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D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D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D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formula1>$E$51:$E$61</formula1>
    </dataValidation>
    <dataValidation type="list" allowBlank="1" showInputMessage="1" showErrorMessage="1" sqref="WVM983092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D65552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D131088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D196624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D262160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D327696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D393232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D458768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D524304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D589840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D655376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D720912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D786448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D851984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D917520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D983056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D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D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D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D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D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D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D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D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D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D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D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D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D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D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D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D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formula1>$D$51:$D$54</formula1>
    </dataValidation>
    <dataValidation type="list" allowBlank="1" showInputMessage="1" showErrorMessage="1" sqref="AMO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BGG41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D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D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D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D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D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D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D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D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D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D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D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D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D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D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D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SW41 JA17 SW17 ACS17 AMO17 AWK17 BGG17 BQC17 BZY17 CJU17 CTQ17 DDM17 DNI17 DXE17 EHA17 EQW17 FAS17 FKO17 FUK17 GEG17 GOC17 GXY17 HHU17 HRQ17 IBM17 ILI17 IVE17 JFA17 JOW17 JYS17 KIO17 KSK17 LCG17 LMC17 LVY17 MFU17 MPQ17 MZM17 NJI17 NTE17 ODA17 OMW17 OWS17 PGO17 PQK17 QAG17 QKC17 QTY17 RDU17 RNQ17 RXM17 SHI17 SRE17 TBA17 TKW17 TUS17 UEO17 UOK17 UYG17 VIC17 VRY17 WBU17 WLQ17 WVM17 D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D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D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D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D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D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D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D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D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D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D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D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D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D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D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ACS41 JA23 SW23 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D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D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D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D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D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D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D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D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D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D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D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D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D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D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D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JA4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D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D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D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D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D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D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D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D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D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D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D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D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D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D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D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AWK41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BQC41 JA47 SW47 ACS47 AMO47 AWK47 BGG47 BQC47 BZY47 CJU47 CTQ47 DDM47 DNI47 DXE47 EHA47 EQW47 FAS47 FKO47 FUK47 GEG47 GOC47 GXY47 HHU47 HRQ47 IBM47 ILI47 IVE47 JFA47 JOW47 JYS47 KIO47 KSK47 LCG47 LMC47 LVY47 MFU47 MPQ47 MZM47 NJI47 NTE47 ODA47 OMW47 OWS47 PGO47 PQK47 QAG47 QKC47 QTY47 RDU47 RNQ47 RXM47 SHI47 SRE47 TBA47 TKW47 TUS47 UEO47 UOK47 UYG47 VIC47 VRY47 WBU47 WLQ47 WVM47">
      <formula1>$E$51:$E$59</formula1>
    </dataValidation>
    <dataValidation type="list" allowBlank="1" showInputMessage="1" showErrorMessage="1" sqref="D8 D14 D20 D26 D32 D38 D44 O3:V4 E3:J4 J10:J11 M10:M11 P10:P11 S10:S11 V10:V11 Y10:Y11 M16:M17 P16:P17 S16:S17 V16:V17 Y16:Y17 P22:P23 S22:S23 V22:V23 Y22:Y23 S28:S29 V28:V29 Y28:Y29 V34:V35 Y34:Y35 Y40:Y41">
      <formula1>#REF!</formula1>
    </dataValidation>
  </dataValidations>
  <printOptions horizontalCentered="1" verticalCentered="1"/>
  <pageMargins left="0.74803149606299213" right="0.78740157480314965" top="0.78740157480314965" bottom="0.78740157480314965" header="0" footer="0"/>
  <pageSetup paperSize="9" scale="67" orientation="landscape" horizontalDpi="360" verticalDpi="360" r:id="rId1"/>
  <headerFooter alignWithMargins="0"/>
  <ignoredErrors>
    <ignoredError sqref="D12"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'Données Clubs'!$C$5:$C$68</xm:f>
          </x14:formula1>
          <xm:sqref>B3:D4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B1:J36"/>
  <sheetViews>
    <sheetView showGridLines="0" view="pageBreakPreview" topLeftCell="A13" zoomScaleNormal="100" zoomScaleSheetLayoutView="100" workbookViewId="0">
      <selection activeCell="C13" sqref="C13:J13"/>
    </sheetView>
  </sheetViews>
  <sheetFormatPr baseColWidth="10" defaultColWidth="11.5703125" defaultRowHeight="15" x14ac:dyDescent="0.25"/>
  <cols>
    <col min="1" max="1" width="1.7109375" style="1" customWidth="1"/>
    <col min="2" max="2" width="10.28515625" style="1" customWidth="1"/>
    <col min="3" max="3" width="15.5703125" style="1" customWidth="1"/>
    <col min="4" max="4" width="8.85546875" style="1" customWidth="1"/>
    <col min="5" max="5" width="21.140625" style="1" customWidth="1"/>
    <col min="6" max="6" width="10" style="1" customWidth="1"/>
    <col min="7" max="10" width="8.85546875" style="1" customWidth="1"/>
    <col min="11" max="16384" width="11.5703125" style="1"/>
  </cols>
  <sheetData>
    <row r="1" spans="2:10" s="3" customFormat="1" ht="43.15" customHeight="1" x14ac:dyDescent="0.25"/>
    <row r="2" spans="2:10" ht="9" customHeight="1" thickBot="1" x14ac:dyDescent="0.3"/>
    <row r="3" spans="2:10" ht="34.9" customHeight="1" thickBot="1" x14ac:dyDescent="0.3">
      <c r="B3" s="591" t="s">
        <v>646</v>
      </c>
      <c r="C3" s="592"/>
      <c r="D3" s="592"/>
      <c r="E3" s="592"/>
      <c r="F3" s="592"/>
      <c r="G3" s="592"/>
      <c r="H3" s="592"/>
      <c r="I3" s="592"/>
      <c r="J3" s="593"/>
    </row>
    <row r="4" spans="2:10" ht="9" customHeight="1" thickBot="1" x14ac:dyDescent="0.3"/>
    <row r="5" spans="2:10" ht="34.5" thickBot="1" x14ac:dyDescent="0.3">
      <c r="B5" s="628" t="s">
        <v>457</v>
      </c>
      <c r="C5" s="629"/>
      <c r="D5" s="629"/>
      <c r="E5" s="629"/>
      <c r="F5" s="629"/>
      <c r="G5" s="629"/>
      <c r="H5" s="629"/>
      <c r="I5" s="629"/>
      <c r="J5" s="630"/>
    </row>
    <row r="6" spans="2:10" s="5" customFormat="1" ht="9" customHeight="1" thickBot="1" x14ac:dyDescent="0.3">
      <c r="B6" s="128"/>
      <c r="C6" s="128"/>
      <c r="D6" s="128"/>
      <c r="E6" s="128"/>
      <c r="F6" s="128"/>
      <c r="G6" s="128"/>
      <c r="H6" s="128"/>
      <c r="I6" s="128"/>
      <c r="J6" s="128"/>
    </row>
    <row r="7" spans="2:10" ht="24.6" customHeight="1" thickBot="1" x14ac:dyDescent="0.3">
      <c r="B7" s="640" t="s">
        <v>636</v>
      </c>
      <c r="C7" s="641"/>
      <c r="D7" s="637"/>
      <c r="E7" s="638"/>
      <c r="F7" s="640" t="s">
        <v>808</v>
      </c>
      <c r="G7" s="657"/>
      <c r="H7" s="639"/>
      <c r="I7" s="637"/>
      <c r="J7" s="638"/>
    </row>
    <row r="8" spans="2:10" ht="24.6" customHeight="1" thickBot="1" x14ac:dyDescent="0.3">
      <c r="B8" s="650" t="s">
        <v>477</v>
      </c>
      <c r="C8" s="651"/>
      <c r="D8" s="651"/>
      <c r="E8" s="652"/>
      <c r="F8" s="653" t="str">
        <f>IF(D7="","",VLOOKUP(CONCATENATE(D7," ",H7),Données!O6:P35,2,FALSE))</f>
        <v/>
      </c>
      <c r="G8" s="654"/>
      <c r="H8" s="655"/>
      <c r="I8" s="655"/>
      <c r="J8" s="656"/>
    </row>
    <row r="9" spans="2:10" s="150" customFormat="1" ht="9" customHeight="1" thickBot="1" x14ac:dyDescent="0.3"/>
    <row r="10" spans="2:10" s="9" customFormat="1" ht="24.6" customHeight="1" thickBot="1" x14ac:dyDescent="0.3">
      <c r="B10" s="645" t="s">
        <v>580</v>
      </c>
      <c r="C10" s="646"/>
      <c r="D10" s="647"/>
      <c r="E10" s="648"/>
      <c r="F10" s="648"/>
      <c r="G10" s="649"/>
      <c r="H10" s="643" t="s">
        <v>774</v>
      </c>
      <c r="I10" s="155" t="s">
        <v>487</v>
      </c>
      <c r="J10" s="156" t="s">
        <v>488</v>
      </c>
    </row>
    <row r="11" spans="2:10" s="151" customFormat="1" ht="24.6" customHeight="1" thickBot="1" x14ac:dyDescent="0.3">
      <c r="B11" s="642" t="s">
        <v>484</v>
      </c>
      <c r="C11" s="632"/>
      <c r="D11" s="182"/>
      <c r="E11" s="631" t="s">
        <v>485</v>
      </c>
      <c r="F11" s="632"/>
      <c r="G11" s="157"/>
      <c r="H11" s="644"/>
      <c r="I11" s="163"/>
      <c r="J11" s="164"/>
    </row>
    <row r="12" spans="2:10" s="153" customFormat="1" ht="9" customHeight="1" thickBot="1" x14ac:dyDescent="0.3">
      <c r="B12" s="152"/>
      <c r="C12" s="141"/>
      <c r="D12" s="142"/>
      <c r="E12" s="141"/>
      <c r="F12" s="143"/>
      <c r="G12" s="143"/>
      <c r="H12" s="141"/>
      <c r="I12" s="141"/>
      <c r="J12" s="141"/>
    </row>
    <row r="13" spans="2:10" s="9" customFormat="1" ht="31.15" customHeight="1" thickBot="1" x14ac:dyDescent="0.3">
      <c r="B13" s="161" t="s">
        <v>773</v>
      </c>
      <c r="C13" s="608"/>
      <c r="D13" s="608"/>
      <c r="E13" s="608"/>
      <c r="F13" s="608"/>
      <c r="G13" s="608"/>
      <c r="H13" s="608"/>
      <c r="I13" s="608"/>
      <c r="J13" s="609"/>
    </row>
    <row r="14" spans="2:10" s="9" customFormat="1" ht="31.15" customHeight="1" thickBot="1" x14ac:dyDescent="0.3">
      <c r="B14" s="161" t="s">
        <v>479</v>
      </c>
      <c r="C14" s="633" t="str">
        <f>IF(C13="","",VLOOKUP(C13,'Données Clubs'!$C$5:$P$68,8,FALSE))</f>
        <v/>
      </c>
      <c r="D14" s="633"/>
      <c r="E14" s="633"/>
      <c r="F14" s="633"/>
      <c r="G14" s="633"/>
      <c r="H14" s="633"/>
      <c r="I14" s="633"/>
      <c r="J14" s="634"/>
    </row>
    <row r="15" spans="2:10" s="9" customFormat="1" ht="31.15" customHeight="1" thickBot="1" x14ac:dyDescent="0.3">
      <c r="B15" s="161" t="s">
        <v>459</v>
      </c>
      <c r="C15" s="635" t="str">
        <f>IF(C13="","",VLOOKUP(C13,'Données Clubs'!$C$5:$P$68,9,FALSE))</f>
        <v/>
      </c>
      <c r="D15" s="636"/>
      <c r="E15" s="162" t="s">
        <v>460</v>
      </c>
      <c r="F15" s="635" t="str">
        <f>IF(C13="","",VLOOKUP(C13,'Données Clubs'!$C$5:$P$68,10,FALSE))</f>
        <v/>
      </c>
      <c r="G15" s="635"/>
      <c r="H15" s="635"/>
      <c r="I15" s="635"/>
      <c r="J15" s="636"/>
    </row>
    <row r="16" spans="2:10" s="151" customFormat="1" ht="9" customHeight="1" thickBot="1" x14ac:dyDescent="0.3">
      <c r="B16" s="144"/>
      <c r="C16" s="138"/>
      <c r="D16" s="138"/>
      <c r="E16" s="139"/>
      <c r="F16" s="138"/>
      <c r="G16" s="138"/>
      <c r="H16" s="138"/>
      <c r="I16" s="138"/>
      <c r="J16" s="138"/>
    </row>
    <row r="17" spans="2:10" s="140" customFormat="1" ht="30" customHeight="1" thickBot="1" x14ac:dyDescent="0.3">
      <c r="B17" s="610" t="s">
        <v>760</v>
      </c>
      <c r="C17" s="611"/>
      <c r="D17" s="611"/>
      <c r="E17" s="611"/>
      <c r="F17" s="611"/>
      <c r="G17" s="611"/>
      <c r="H17" s="611"/>
      <c r="I17" s="611"/>
      <c r="J17" s="612"/>
    </row>
    <row r="18" spans="2:10" s="2" customFormat="1" ht="30" customHeight="1" thickBot="1" x14ac:dyDescent="0.3">
      <c r="B18" s="145" t="s">
        <v>787</v>
      </c>
      <c r="C18" s="615" t="s">
        <v>465</v>
      </c>
      <c r="D18" s="616"/>
      <c r="E18" s="146" t="s">
        <v>140</v>
      </c>
      <c r="F18" s="154" t="s">
        <v>2</v>
      </c>
      <c r="G18" s="154" t="s">
        <v>782</v>
      </c>
      <c r="H18" s="147" t="s">
        <v>758</v>
      </c>
      <c r="I18" s="147" t="s">
        <v>761</v>
      </c>
      <c r="J18" s="148" t="s">
        <v>759</v>
      </c>
    </row>
    <row r="19" spans="2:10" s="2" customFormat="1" ht="30" customHeight="1" x14ac:dyDescent="0.25">
      <c r="B19" s="166">
        <v>1</v>
      </c>
      <c r="C19" s="613" t="s">
        <v>522</v>
      </c>
      <c r="D19" s="614"/>
      <c r="E19" s="167" t="s">
        <v>11</v>
      </c>
      <c r="F19" s="168" t="str">
        <f>IF(E19="","",VLOOKUP(E19,Tableau2[[Club nom réduit 2]:[District Sportif]],10,FALSE))</f>
        <v>Aube</v>
      </c>
      <c r="G19" s="169"/>
      <c r="H19" s="176">
        <v>1</v>
      </c>
      <c r="I19" s="173">
        <v>10</v>
      </c>
      <c r="J19" s="179">
        <v>159</v>
      </c>
    </row>
    <row r="20" spans="2:10" s="2" customFormat="1" ht="30" customHeight="1" x14ac:dyDescent="0.25">
      <c r="B20" s="149">
        <v>2</v>
      </c>
      <c r="C20" s="594" t="s">
        <v>544</v>
      </c>
      <c r="D20" s="595"/>
      <c r="E20" s="159" t="s">
        <v>22</v>
      </c>
      <c r="F20" s="158" t="str">
        <f>IF(E20="","",VLOOKUP(E20,Tableau2[[Club nom réduit 2]:[District Sportif]],10,FALSE))</f>
        <v>Meuse &amp; Triangle</v>
      </c>
      <c r="G20" s="160"/>
      <c r="H20" s="177">
        <v>1</v>
      </c>
      <c r="I20" s="174">
        <v>9</v>
      </c>
      <c r="J20" s="180">
        <v>110</v>
      </c>
    </row>
    <row r="21" spans="2:10" s="2" customFormat="1" ht="30" customHeight="1" x14ac:dyDescent="0.25">
      <c r="B21" s="149">
        <v>3</v>
      </c>
      <c r="C21" s="594" t="s">
        <v>546</v>
      </c>
      <c r="D21" s="595"/>
      <c r="E21" s="159" t="s">
        <v>28</v>
      </c>
      <c r="F21" s="158" t="str">
        <f>IF(E21="","",VLOOKUP(E21,Tableau2[[Club nom réduit 2]:[District Sportif]],10,FALSE))</f>
        <v>Alsace</v>
      </c>
      <c r="G21" s="160"/>
      <c r="H21" s="177">
        <v>1</v>
      </c>
      <c r="I21" s="174">
        <v>8</v>
      </c>
      <c r="J21" s="180">
        <v>98</v>
      </c>
    </row>
    <row r="22" spans="2:10" s="2" customFormat="1" ht="30" customHeight="1" x14ac:dyDescent="0.25">
      <c r="B22" s="149">
        <v>4</v>
      </c>
      <c r="C22" s="594" t="s">
        <v>543</v>
      </c>
      <c r="D22" s="595"/>
      <c r="E22" s="159" t="s">
        <v>20</v>
      </c>
      <c r="F22" s="158" t="str">
        <f>IF(E22="","",VLOOKUP(E22,Tableau2[[Club nom réduit 2]:[District Sportif]],10,FALSE))</f>
        <v>Moselle</v>
      </c>
      <c r="G22" s="160"/>
      <c r="H22" s="177">
        <v>1</v>
      </c>
      <c r="I22" s="174">
        <v>7</v>
      </c>
      <c r="J22" s="180">
        <v>102</v>
      </c>
    </row>
    <row r="23" spans="2:10" s="2" customFormat="1" ht="30" customHeight="1" x14ac:dyDescent="0.25">
      <c r="B23" s="149">
        <v>5</v>
      </c>
      <c r="C23" s="594" t="s">
        <v>545</v>
      </c>
      <c r="D23" s="595"/>
      <c r="E23" s="159" t="s">
        <v>35</v>
      </c>
      <c r="F23" s="158" t="str">
        <f>IF(E23="","",VLOOKUP(E23,Tableau2[[Club nom réduit 2]:[District Sportif]],10,FALSE))</f>
        <v>Ardennes &amp; Marne</v>
      </c>
      <c r="G23" s="160"/>
      <c r="H23" s="177">
        <v>1</v>
      </c>
      <c r="I23" s="174">
        <v>7</v>
      </c>
      <c r="J23" s="180">
        <v>114</v>
      </c>
    </row>
    <row r="24" spans="2:10" s="2" customFormat="1" ht="30" customHeight="1" x14ac:dyDescent="0.25">
      <c r="B24" s="149">
        <v>6</v>
      </c>
      <c r="C24" s="594" t="s">
        <v>584</v>
      </c>
      <c r="D24" s="595"/>
      <c r="E24" s="159" t="s">
        <v>28</v>
      </c>
      <c r="F24" s="158" t="str">
        <f>IF(E24="","",VLOOKUP(E24,Tableau2[[Club nom réduit 2]:[District Sportif]],10,FALSE))</f>
        <v>Alsace</v>
      </c>
      <c r="G24" s="160"/>
      <c r="H24" s="177">
        <v>2</v>
      </c>
      <c r="I24" s="174">
        <v>12.5</v>
      </c>
      <c r="J24" s="180">
        <v>88</v>
      </c>
    </row>
    <row r="25" spans="2:10" s="2" customFormat="1" ht="30" customHeight="1" x14ac:dyDescent="0.25">
      <c r="B25" s="149">
        <v>7</v>
      </c>
      <c r="C25" s="594" t="s">
        <v>555</v>
      </c>
      <c r="D25" s="595"/>
      <c r="E25" s="159" t="s">
        <v>42</v>
      </c>
      <c r="F25" s="158" t="str">
        <f>IF(E25="","",VLOOKUP(E25,Tableau2[[Club nom réduit 2]:[District Sportif]],10,FALSE))</f>
        <v>Meuse &amp; Triangle</v>
      </c>
      <c r="G25" s="160"/>
      <c r="H25" s="177">
        <v>2</v>
      </c>
      <c r="I25" s="174">
        <v>11</v>
      </c>
      <c r="J25" s="180">
        <v>100</v>
      </c>
    </row>
    <row r="26" spans="2:10" s="2" customFormat="1" ht="30" customHeight="1" thickBot="1" x14ac:dyDescent="0.3">
      <c r="B26" s="170">
        <v>8</v>
      </c>
      <c r="C26" s="626" t="s">
        <v>818</v>
      </c>
      <c r="D26" s="627"/>
      <c r="E26" s="171" t="s">
        <v>115</v>
      </c>
      <c r="F26" s="172" t="str">
        <f>IF(E26="","",VLOOKUP(E26,Tableau2[[Club nom réduit 2]:[District Sportif]],10,FALSE))</f>
        <v>Vosges</v>
      </c>
      <c r="G26" s="165"/>
      <c r="H26" s="178">
        <v>3</v>
      </c>
      <c r="I26" s="175">
        <v>11.5</v>
      </c>
      <c r="J26" s="181">
        <v>120</v>
      </c>
    </row>
    <row r="27" spans="2:10" ht="9" customHeight="1" thickBot="1" x14ac:dyDescent="0.3"/>
    <row r="28" spans="2:10" ht="30.6" customHeight="1" thickBot="1" x14ac:dyDescent="0.3">
      <c r="B28" s="617" t="s">
        <v>783</v>
      </c>
      <c r="C28" s="618"/>
      <c r="D28" s="618"/>
      <c r="E28" s="618"/>
      <c r="F28" s="618"/>
      <c r="G28" s="618"/>
      <c r="H28" s="618"/>
      <c r="I28" s="618"/>
      <c r="J28" s="619"/>
    </row>
    <row r="29" spans="2:10" ht="9" customHeight="1" thickBot="1" x14ac:dyDescent="0.3"/>
    <row r="30" spans="2:10" ht="47.45" customHeight="1" thickBot="1" x14ac:dyDescent="0.3">
      <c r="B30" s="617" t="s">
        <v>784</v>
      </c>
      <c r="C30" s="618"/>
      <c r="D30" s="618"/>
      <c r="E30" s="618"/>
      <c r="F30" s="618"/>
      <c r="G30" s="618"/>
      <c r="H30" s="618"/>
      <c r="I30" s="618"/>
      <c r="J30" s="619"/>
    </row>
    <row r="31" spans="2:10" ht="9" customHeight="1" thickBot="1" x14ac:dyDescent="0.3"/>
    <row r="32" spans="2:10" x14ac:dyDescent="0.25">
      <c r="B32" s="620" t="s">
        <v>775</v>
      </c>
      <c r="C32" s="621"/>
      <c r="D32" s="598" t="s">
        <v>487</v>
      </c>
      <c r="E32" s="598"/>
      <c r="F32" s="606" t="s">
        <v>684</v>
      </c>
      <c r="G32" s="607"/>
      <c r="H32" s="598" t="s">
        <v>685</v>
      </c>
      <c r="I32" s="598"/>
      <c r="J32" s="601"/>
    </row>
    <row r="33" spans="2:10" x14ac:dyDescent="0.25">
      <c r="B33" s="622"/>
      <c r="C33" s="623"/>
      <c r="D33" s="597" t="s">
        <v>488</v>
      </c>
      <c r="E33" s="597"/>
      <c r="F33" s="604" t="s">
        <v>649</v>
      </c>
      <c r="G33" s="605"/>
      <c r="H33" s="597" t="s">
        <v>650</v>
      </c>
      <c r="I33" s="597"/>
      <c r="J33" s="600"/>
    </row>
    <row r="34" spans="2:10" x14ac:dyDescent="0.25">
      <c r="B34" s="622"/>
      <c r="C34" s="623"/>
      <c r="D34" s="597" t="s">
        <v>776</v>
      </c>
      <c r="E34" s="597"/>
      <c r="F34" s="604" t="s">
        <v>777</v>
      </c>
      <c r="G34" s="605"/>
      <c r="H34" s="597" t="s">
        <v>778</v>
      </c>
      <c r="I34" s="597"/>
      <c r="J34" s="600"/>
    </row>
    <row r="35" spans="2:10" ht="15.75" thickBot="1" x14ac:dyDescent="0.3">
      <c r="B35" s="624"/>
      <c r="C35" s="625"/>
      <c r="D35" s="596" t="s">
        <v>779</v>
      </c>
      <c r="E35" s="596"/>
      <c r="F35" s="602" t="s">
        <v>780</v>
      </c>
      <c r="G35" s="603"/>
      <c r="H35" s="596" t="s">
        <v>781</v>
      </c>
      <c r="I35" s="596"/>
      <c r="J35" s="599"/>
    </row>
    <row r="36" spans="2:10" ht="9" customHeight="1" x14ac:dyDescent="0.25"/>
  </sheetData>
  <sheetProtection selectLockedCells="1"/>
  <mergeCells count="42">
    <mergeCell ref="B5:J5"/>
    <mergeCell ref="E11:F11"/>
    <mergeCell ref="C14:J14"/>
    <mergeCell ref="C15:D15"/>
    <mergeCell ref="F15:J15"/>
    <mergeCell ref="D7:E7"/>
    <mergeCell ref="H7:J7"/>
    <mergeCell ref="B7:C7"/>
    <mergeCell ref="B11:C11"/>
    <mergeCell ref="H10:H11"/>
    <mergeCell ref="B10:C10"/>
    <mergeCell ref="D10:G10"/>
    <mergeCell ref="B8:E8"/>
    <mergeCell ref="F8:J8"/>
    <mergeCell ref="F7:G7"/>
    <mergeCell ref="B28:J28"/>
    <mergeCell ref="B32:C35"/>
    <mergeCell ref="B30:J30"/>
    <mergeCell ref="C23:D23"/>
    <mergeCell ref="C24:D24"/>
    <mergeCell ref="C26:D26"/>
    <mergeCell ref="C20:D20"/>
    <mergeCell ref="C21:D21"/>
    <mergeCell ref="C22:D22"/>
    <mergeCell ref="C19:D19"/>
    <mergeCell ref="C18:D18"/>
    <mergeCell ref="B3:J3"/>
    <mergeCell ref="C25:D25"/>
    <mergeCell ref="D35:E35"/>
    <mergeCell ref="D34:E34"/>
    <mergeCell ref="D33:E33"/>
    <mergeCell ref="D32:E32"/>
    <mergeCell ref="H35:J35"/>
    <mergeCell ref="H34:J34"/>
    <mergeCell ref="H33:J33"/>
    <mergeCell ref="H32:J32"/>
    <mergeCell ref="F35:G35"/>
    <mergeCell ref="F34:G34"/>
    <mergeCell ref="F33:G33"/>
    <mergeCell ref="F32:G32"/>
    <mergeCell ref="C13:J13"/>
    <mergeCell ref="B17:J17"/>
  </mergeCells>
  <dataValidations count="2">
    <dataValidation type="list" allowBlank="1" showInputMessage="1" showErrorMessage="1" sqref="C12">
      <formula1>#REF!</formula1>
    </dataValidation>
    <dataValidation type="list" allowBlank="1" showInputMessage="1" showErrorMessage="1" sqref="E12">
      <formula1>#REF!</formula1>
    </dataValidation>
  </dataValidations>
  <printOptions horizontalCentered="1"/>
  <pageMargins left="0.31496062992125984" right="0.31496062992125984" top="0.35433070866141736" bottom="0.35433070866141736" header="0" footer="0.11811023622047245"/>
  <pageSetup paperSize="9" scale="98" orientation="portrait" r:id="rId1"/>
  <headerFooter>
    <oddHeader>&amp;R&amp;D</oddHeader>
    <oddFooter>&amp;C&amp;"-,Gras"Commission Sportive Carambole Ligue Grand Est</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'Données Clubs'!$C$5:$C$68</xm:f>
          </x14:formula1>
          <xm:sqref>C13</xm:sqref>
        </x14:dataValidation>
        <x14:dataValidation type="list" allowBlank="1" showInputMessage="1" showErrorMessage="1">
          <x14:formula1>
            <xm:f>Données!$I$6:$I$17</xm:f>
          </x14:formula1>
          <xm:sqref>D7:E7</xm:sqref>
        </x14:dataValidation>
        <x14:dataValidation type="list" allowBlank="1" showInputMessage="1" showErrorMessage="1">
          <x14:formula1>
            <xm:f>Données!$L$6:$L$19</xm:f>
          </x14:formula1>
          <xm:sqref>H7:J7</xm:sqref>
        </x14:dataValidation>
        <x14:dataValidation type="list" allowBlank="1" showInputMessage="1" showErrorMessage="1">
          <x14:formula1>
            <xm:f>'Données Clubs'!$D$5:$D$68</xm:f>
          </x14:formula1>
          <xm:sqref>E19:E26</xm:sqref>
        </x14:dataValidation>
        <x14:dataValidation type="list" allowBlank="1" showInputMessage="1" showErrorMessage="1">
          <x14:formula1>
            <xm:f>Données!$H$6:$H$10</xm:f>
          </x14:formula1>
          <xm:sqref>I11:J11</xm:sqref>
        </x14:dataValidation>
        <x14:dataValidation type="list" allowBlank="1" showInputMessage="1" showErrorMessage="1">
          <x14:formula1>
            <xm:f>Données!$A$6:$A$10</xm:f>
          </x14:formula1>
          <xm:sqref>B3:J3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R38"/>
  <sheetViews>
    <sheetView tabSelected="1" view="pageBreakPreview" topLeftCell="A4" zoomScale="90" zoomScaleNormal="90" zoomScaleSheetLayoutView="90" workbookViewId="0">
      <selection activeCell="C29" sqref="C29"/>
    </sheetView>
  </sheetViews>
  <sheetFormatPr baseColWidth="10" defaultColWidth="11.5703125" defaultRowHeight="15" x14ac:dyDescent="0.25"/>
  <cols>
    <col min="1" max="1" width="1.7109375" style="189" customWidth="1"/>
    <col min="2" max="2" width="9.7109375" style="189" customWidth="1"/>
    <col min="3" max="3" width="19.7109375" style="189" customWidth="1"/>
    <col min="4" max="4" width="13.7109375" style="189" customWidth="1"/>
    <col min="5" max="5" width="11.28515625" style="189" customWidth="1"/>
    <col min="6" max="6" width="10" style="189" customWidth="1"/>
    <col min="7" max="7" width="11.7109375" style="189" customWidth="1"/>
    <col min="8" max="8" width="11.7109375" style="267" customWidth="1"/>
    <col min="9" max="9" width="9.7109375" style="189" customWidth="1"/>
    <col min="10" max="10" width="7.28515625" style="189" customWidth="1"/>
    <col min="11" max="11" width="4.7109375" style="189" customWidth="1"/>
    <col min="12" max="12" width="19.7109375" style="189" customWidth="1"/>
    <col min="13" max="13" width="14.7109375" style="189" customWidth="1"/>
    <col min="14" max="14" width="40.140625" style="189" customWidth="1"/>
    <col min="15" max="16" width="11.5703125" style="189" customWidth="1"/>
    <col min="17" max="16384" width="11.5703125" style="189"/>
  </cols>
  <sheetData>
    <row r="1" spans="1:17" s="188" customFormat="1" ht="45" customHeight="1" x14ac:dyDescent="0.25">
      <c r="A1" s="199"/>
      <c r="B1" s="199"/>
      <c r="C1" s="199"/>
      <c r="D1" s="199"/>
      <c r="E1" s="199"/>
      <c r="F1" s="199"/>
      <c r="G1" s="199"/>
      <c r="H1" s="261"/>
      <c r="I1" s="199"/>
    </row>
    <row r="2" spans="1:17" ht="9" customHeight="1" thickBot="1" x14ac:dyDescent="0.3">
      <c r="A2" s="200"/>
      <c r="B2" s="200"/>
      <c r="C2" s="200"/>
      <c r="D2" s="200"/>
      <c r="E2" s="200"/>
      <c r="F2" s="200"/>
      <c r="G2" s="200"/>
      <c r="H2" s="262"/>
      <c r="I2" s="200"/>
    </row>
    <row r="3" spans="1:17" ht="27" customHeight="1" thickTop="1" thickBot="1" x14ac:dyDescent="0.3">
      <c r="A3" s="200"/>
      <c r="B3" s="714" t="s">
        <v>916</v>
      </c>
      <c r="C3" s="715"/>
      <c r="D3" s="715"/>
      <c r="E3" s="715"/>
      <c r="F3" s="715"/>
      <c r="G3" s="715"/>
      <c r="H3" s="715"/>
      <c r="I3" s="716"/>
    </row>
    <row r="4" spans="1:17" ht="14.1" customHeight="1" thickTop="1" thickBot="1" x14ac:dyDescent="0.3">
      <c r="A4" s="200"/>
      <c r="B4" s="200"/>
      <c r="C4" s="200"/>
      <c r="D4" s="200"/>
      <c r="E4" s="200"/>
      <c r="F4" s="200"/>
      <c r="G4" s="200"/>
      <c r="H4" s="262"/>
      <c r="I4" s="200"/>
    </row>
    <row r="5" spans="1:17" ht="33" customHeight="1" thickTop="1" thickBot="1" x14ac:dyDescent="0.3">
      <c r="A5" s="200"/>
      <c r="B5" s="717" t="s">
        <v>857</v>
      </c>
      <c r="C5" s="718"/>
      <c r="D5" s="718"/>
      <c r="E5" s="718"/>
      <c r="F5" s="718"/>
      <c r="G5" s="718"/>
      <c r="H5" s="718"/>
      <c r="I5" s="719"/>
    </row>
    <row r="6" spans="1:17" s="190" customFormat="1" ht="14.1" customHeight="1" thickTop="1" thickBot="1" x14ac:dyDescent="0.3">
      <c r="A6" s="201"/>
      <c r="B6" s="259"/>
      <c r="C6" s="259"/>
      <c r="D6" s="259"/>
      <c r="E6" s="259"/>
      <c r="F6" s="259"/>
      <c r="G6" s="259"/>
      <c r="H6" s="263"/>
      <c r="I6" s="259"/>
      <c r="K6" s="189"/>
      <c r="L6" s="189"/>
      <c r="M6" s="189"/>
      <c r="N6" s="189"/>
      <c r="O6" s="189"/>
      <c r="P6" s="189"/>
      <c r="Q6" s="189"/>
    </row>
    <row r="7" spans="1:17" ht="24.95" customHeight="1" thickBot="1" x14ac:dyDescent="0.3">
      <c r="A7" s="200"/>
      <c r="B7" s="720" t="s">
        <v>820</v>
      </c>
      <c r="C7" s="721"/>
      <c r="D7" s="709" t="s">
        <v>908</v>
      </c>
      <c r="E7" s="709"/>
      <c r="F7" s="202" t="s">
        <v>819</v>
      </c>
      <c r="G7" s="709" t="s">
        <v>909</v>
      </c>
      <c r="H7" s="709"/>
      <c r="I7" s="710"/>
    </row>
    <row r="8" spans="1:17" ht="24.95" customHeight="1" thickBot="1" x14ac:dyDescent="0.3">
      <c r="A8" s="200"/>
      <c r="B8" s="722" t="s">
        <v>483</v>
      </c>
      <c r="C8" s="723"/>
      <c r="D8" s="724" t="s">
        <v>911</v>
      </c>
      <c r="E8" s="725"/>
      <c r="F8" s="725"/>
      <c r="G8" s="725"/>
      <c r="H8" s="725"/>
      <c r="I8" s="726"/>
    </row>
    <row r="9" spans="1:17" s="191" customFormat="1" ht="14.1" customHeight="1" thickBot="1" x14ac:dyDescent="0.3">
      <c r="A9" s="203"/>
      <c r="B9" s="203"/>
      <c r="C9" s="203"/>
      <c r="D9" s="203"/>
      <c r="E9" s="203"/>
      <c r="F9" s="203"/>
      <c r="G9" s="203"/>
      <c r="H9" s="264"/>
      <c r="I9" s="203"/>
      <c r="K9" s="189"/>
      <c r="L9" s="189"/>
      <c r="M9" s="189"/>
      <c r="N9" s="189"/>
      <c r="O9" s="189"/>
      <c r="P9" s="189"/>
      <c r="Q9" s="189"/>
    </row>
    <row r="10" spans="1:17" s="192" customFormat="1" ht="24" customHeight="1" thickBot="1" x14ac:dyDescent="0.4">
      <c r="A10" s="204"/>
      <c r="B10" s="322" t="s">
        <v>871</v>
      </c>
      <c r="C10" s="368">
        <v>46053</v>
      </c>
      <c r="D10" s="706" t="s">
        <v>874</v>
      </c>
      <c r="E10" s="707"/>
      <c r="F10" s="707"/>
      <c r="G10" s="708"/>
      <c r="H10" s="727" t="s">
        <v>870</v>
      </c>
      <c r="I10" s="728"/>
    </row>
    <row r="11" spans="1:17" s="193" customFormat="1" ht="24" customHeight="1" thickBot="1" x14ac:dyDescent="0.45">
      <c r="A11" s="205"/>
      <c r="B11" s="320"/>
      <c r="C11" s="321"/>
      <c r="D11" s="711" t="s">
        <v>917</v>
      </c>
      <c r="E11" s="712"/>
      <c r="F11" s="712"/>
      <c r="G11" s="713"/>
      <c r="H11" s="729" t="s">
        <v>910</v>
      </c>
      <c r="I11" s="730"/>
      <c r="K11" s="192"/>
      <c r="L11" s="192"/>
      <c r="M11" s="192"/>
      <c r="N11" s="192"/>
      <c r="O11" s="192"/>
      <c r="P11" s="192"/>
      <c r="Q11" s="192"/>
    </row>
    <row r="12" spans="1:17" s="194" customFormat="1" ht="14.1" customHeight="1" thickBot="1" x14ac:dyDescent="0.3">
      <c r="A12" s="206"/>
      <c r="B12" s="207"/>
      <c r="C12" s="208"/>
      <c r="D12" s="209"/>
      <c r="E12" s="208"/>
      <c r="F12" s="210"/>
      <c r="G12" s="210"/>
      <c r="H12" s="265"/>
      <c r="I12" s="208"/>
      <c r="K12" s="339"/>
      <c r="L12" s="339"/>
      <c r="M12" s="339"/>
      <c r="N12" s="339"/>
      <c r="O12" s="339"/>
      <c r="P12" s="339"/>
      <c r="Q12" s="339"/>
    </row>
    <row r="13" spans="1:17" s="192" customFormat="1" ht="24.95" customHeight="1" x14ac:dyDescent="0.35">
      <c r="A13" s="204"/>
      <c r="B13" s="318" t="s">
        <v>827</v>
      </c>
      <c r="C13" s="667" t="s">
        <v>80</v>
      </c>
      <c r="D13" s="667"/>
      <c r="E13" s="667"/>
      <c r="F13" s="667"/>
      <c r="G13" s="667"/>
      <c r="H13" s="667"/>
      <c r="I13" s="668"/>
    </row>
    <row r="14" spans="1:17" s="192" customFormat="1" ht="24.95" customHeight="1" thickBot="1" x14ac:dyDescent="0.3">
      <c r="A14" s="204"/>
      <c r="B14" s="319" t="s">
        <v>826</v>
      </c>
      <c r="C14" s="669" t="str">
        <f>IF(C13="","",VLOOKUP(C13,'Données Clubs'!$C$5:$P$68,8,FALSE))</f>
        <v>C I L M - 23 RUE DE LA MEUSE 54520 LAXOU</v>
      </c>
      <c r="D14" s="669"/>
      <c r="E14" s="669"/>
      <c r="F14" s="669"/>
      <c r="G14" s="669"/>
      <c r="H14" s="669"/>
      <c r="I14" s="670"/>
      <c r="M14" s="192" t="s">
        <v>487</v>
      </c>
    </row>
    <row r="15" spans="1:17" s="192" customFormat="1" ht="27" customHeight="1" thickBot="1" x14ac:dyDescent="0.3">
      <c r="A15" s="204"/>
      <c r="B15" s="211" t="s">
        <v>459</v>
      </c>
      <c r="C15" s="661" t="s">
        <v>436</v>
      </c>
      <c r="D15" s="662"/>
      <c r="E15" s="211" t="s">
        <v>460</v>
      </c>
      <c r="F15" s="671" t="str">
        <f>IF(C13="","",VLOOKUP(C13,'Données Clubs'!$C$5:$P$68,10,FALSE))</f>
        <v>laxou.billard@wanadoo.fr</v>
      </c>
      <c r="G15" s="672"/>
      <c r="H15" s="672"/>
      <c r="I15" s="673"/>
      <c r="L15" s="363"/>
      <c r="M15" s="364" t="s">
        <v>910</v>
      </c>
      <c r="N15" s="363"/>
      <c r="O15" s="363"/>
      <c r="P15" s="363"/>
    </row>
    <row r="16" spans="1:17" s="193" customFormat="1" ht="14.1" customHeight="1" thickBot="1" x14ac:dyDescent="0.3">
      <c r="A16" s="205"/>
      <c r="B16" s="212"/>
      <c r="C16" s="213"/>
      <c r="D16" s="257"/>
      <c r="E16" s="214"/>
      <c r="F16" s="213"/>
      <c r="G16" s="213"/>
      <c r="H16" s="266"/>
      <c r="I16" s="213"/>
      <c r="K16" s="192"/>
      <c r="L16" s="363"/>
      <c r="N16" s="363"/>
      <c r="O16" s="363"/>
      <c r="P16" s="363"/>
      <c r="Q16" s="192"/>
    </row>
    <row r="17" spans="1:18" s="195" customFormat="1" ht="26.45" customHeight="1" thickBot="1" x14ac:dyDescent="0.3">
      <c r="A17" s="215"/>
      <c r="B17" s="658" t="s">
        <v>912</v>
      </c>
      <c r="C17" s="659"/>
      <c r="D17" s="659"/>
      <c r="E17" s="659"/>
      <c r="F17" s="659"/>
      <c r="G17" s="659"/>
      <c r="H17" s="659"/>
      <c r="I17" s="660"/>
      <c r="K17" s="192"/>
      <c r="L17" s="363"/>
      <c r="M17" s="364" t="s">
        <v>902</v>
      </c>
      <c r="N17" s="363"/>
      <c r="O17" s="364" t="s">
        <v>654</v>
      </c>
      <c r="P17" s="364"/>
      <c r="Q17" s="192"/>
    </row>
    <row r="18" spans="1:18" s="196" customFormat="1" ht="26.45" customHeight="1" thickBot="1" x14ac:dyDescent="0.3">
      <c r="A18" s="216"/>
      <c r="B18" s="334" t="s">
        <v>843</v>
      </c>
      <c r="C18" s="335" t="s">
        <v>852</v>
      </c>
      <c r="D18" s="336" t="s">
        <v>849</v>
      </c>
      <c r="E18" s="680" t="s">
        <v>140</v>
      </c>
      <c r="F18" s="681"/>
      <c r="G18" s="335" t="s">
        <v>846</v>
      </c>
      <c r="H18" s="337" t="s">
        <v>761</v>
      </c>
      <c r="I18" s="338" t="s">
        <v>759</v>
      </c>
      <c r="L18" s="364" t="s">
        <v>854</v>
      </c>
      <c r="M18" s="364" t="s">
        <v>839</v>
      </c>
      <c r="N18" s="364" t="s">
        <v>686</v>
      </c>
      <c r="O18" s="364" t="s">
        <v>654</v>
      </c>
      <c r="P18" s="364"/>
    </row>
    <row r="19" spans="1:18" s="196" customFormat="1" ht="26.45" customHeight="1" thickBot="1" x14ac:dyDescent="0.3">
      <c r="A19" s="216"/>
      <c r="B19" s="663" t="s">
        <v>913</v>
      </c>
      <c r="C19" s="664"/>
      <c r="D19" s="664"/>
      <c r="E19" s="664"/>
      <c r="F19" s="664"/>
      <c r="G19" s="664"/>
      <c r="H19" s="664"/>
      <c r="I19" s="665"/>
      <c r="K19" s="197"/>
      <c r="L19" s="364" t="s">
        <v>879</v>
      </c>
      <c r="M19" s="364" t="s">
        <v>841</v>
      </c>
      <c r="N19" s="362" t="s">
        <v>855</v>
      </c>
      <c r="O19" s="364" t="s">
        <v>680</v>
      </c>
      <c r="P19" s="364"/>
      <c r="Q19" s="341"/>
      <c r="R19" s="340"/>
    </row>
    <row r="20" spans="1:18" s="196" customFormat="1" ht="22.5" customHeight="1" x14ac:dyDescent="0.25">
      <c r="A20" s="216"/>
      <c r="B20" s="323">
        <v>1</v>
      </c>
      <c r="C20" s="324" t="s">
        <v>914</v>
      </c>
      <c r="D20" s="325"/>
      <c r="E20" s="682" t="s">
        <v>81</v>
      </c>
      <c r="F20" s="683"/>
      <c r="G20" s="345"/>
      <c r="H20" s="369">
        <v>1.806</v>
      </c>
      <c r="I20" s="349"/>
      <c r="K20" s="360"/>
      <c r="L20" s="362" t="s">
        <v>880</v>
      </c>
      <c r="M20" s="364" t="s">
        <v>840</v>
      </c>
      <c r="N20" s="362" t="s">
        <v>856</v>
      </c>
      <c r="O20" s="362" t="s">
        <v>689</v>
      </c>
      <c r="P20" s="360"/>
      <c r="Q20" s="342"/>
      <c r="R20" s="352"/>
    </row>
    <row r="21" spans="1:18" s="196" customFormat="1" ht="22.5" customHeight="1" x14ac:dyDescent="0.25">
      <c r="A21" s="216"/>
      <c r="B21" s="326">
        <v>2</v>
      </c>
      <c r="C21" s="327" t="s">
        <v>65</v>
      </c>
      <c r="D21" s="328"/>
      <c r="E21" s="684" t="s">
        <v>65</v>
      </c>
      <c r="F21" s="685"/>
      <c r="G21" s="346"/>
      <c r="H21" s="369">
        <v>1.159</v>
      </c>
      <c r="I21" s="350"/>
      <c r="K21" s="360"/>
      <c r="L21" s="362" t="s">
        <v>916</v>
      </c>
      <c r="M21" s="362" t="s">
        <v>897</v>
      </c>
      <c r="N21" s="366" t="s">
        <v>455</v>
      </c>
      <c r="O21" s="362" t="s">
        <v>698</v>
      </c>
      <c r="P21" s="360"/>
      <c r="Q21" s="344"/>
      <c r="R21" s="352"/>
    </row>
    <row r="22" spans="1:18" s="196" customFormat="1" ht="22.5" customHeight="1" x14ac:dyDescent="0.25">
      <c r="A22" s="216"/>
      <c r="B22" s="326">
        <v>3</v>
      </c>
      <c r="C22" s="897" t="s">
        <v>71</v>
      </c>
      <c r="D22" s="328"/>
      <c r="E22" s="688" t="s">
        <v>71</v>
      </c>
      <c r="F22" s="688"/>
      <c r="G22" s="346"/>
      <c r="H22" s="369" t="s">
        <v>915</v>
      </c>
      <c r="I22" s="350"/>
      <c r="K22" s="343"/>
      <c r="L22" s="365"/>
      <c r="M22" s="362" t="s">
        <v>876</v>
      </c>
      <c r="N22" s="362" t="s">
        <v>908</v>
      </c>
      <c r="O22" s="362" t="s">
        <v>706</v>
      </c>
      <c r="P22" s="360"/>
      <c r="Q22" s="344"/>
      <c r="R22" s="352"/>
    </row>
    <row r="23" spans="1:18" s="196" customFormat="1" ht="22.5" customHeight="1" thickBot="1" x14ac:dyDescent="0.3">
      <c r="A23" s="216"/>
      <c r="B23" s="326">
        <v>4</v>
      </c>
      <c r="C23" s="327" t="s">
        <v>85</v>
      </c>
      <c r="D23" s="329"/>
      <c r="E23" s="686" t="s">
        <v>85</v>
      </c>
      <c r="F23" s="687"/>
      <c r="G23" s="346"/>
      <c r="H23" s="369" t="s">
        <v>915</v>
      </c>
      <c r="I23" s="350"/>
      <c r="K23" s="360"/>
      <c r="L23" s="360"/>
      <c r="M23" s="366" t="s">
        <v>901</v>
      </c>
      <c r="N23" s="366" t="s">
        <v>713</v>
      </c>
      <c r="O23" s="362" t="s">
        <v>909</v>
      </c>
      <c r="P23" s="360"/>
      <c r="Q23" s="342"/>
      <c r="R23" s="352"/>
    </row>
    <row r="24" spans="1:18" s="196" customFormat="1" ht="26.45" customHeight="1" thickBot="1" x14ac:dyDescent="0.3">
      <c r="A24" s="216"/>
      <c r="B24" s="666"/>
      <c r="C24" s="664"/>
      <c r="D24" s="664"/>
      <c r="E24" s="664"/>
      <c r="F24" s="664"/>
      <c r="G24" s="664"/>
      <c r="H24" s="664"/>
      <c r="I24" s="665"/>
      <c r="K24" s="360"/>
      <c r="L24" s="360"/>
      <c r="M24" s="366" t="s">
        <v>898</v>
      </c>
      <c r="N24" s="362" t="s">
        <v>907</v>
      </c>
      <c r="O24" s="362" t="s">
        <v>861</v>
      </c>
      <c r="P24" s="360"/>
      <c r="Q24" s="344"/>
      <c r="R24" s="352"/>
    </row>
    <row r="25" spans="1:18" s="196" customFormat="1" ht="22.5" customHeight="1" x14ac:dyDescent="0.25">
      <c r="A25" s="216"/>
      <c r="B25" s="330"/>
      <c r="C25" s="889" t="s">
        <v>918</v>
      </c>
      <c r="D25" s="890"/>
      <c r="E25" s="682"/>
      <c r="F25" s="683"/>
      <c r="G25" s="347"/>
      <c r="H25" s="332"/>
      <c r="I25" s="350"/>
      <c r="K25" s="360"/>
      <c r="L25" s="360"/>
      <c r="M25" s="362" t="s">
        <v>899</v>
      </c>
      <c r="N25" s="362" t="s">
        <v>878</v>
      </c>
      <c r="O25" s="362" t="s">
        <v>862</v>
      </c>
      <c r="P25" s="360"/>
      <c r="Q25" s="344"/>
      <c r="R25" s="352"/>
    </row>
    <row r="26" spans="1:18" s="196" customFormat="1" ht="22.5" customHeight="1" x14ac:dyDescent="0.25">
      <c r="A26" s="216"/>
      <c r="B26" s="326"/>
      <c r="C26" s="893" t="s">
        <v>919</v>
      </c>
      <c r="D26" s="894"/>
      <c r="E26" s="688"/>
      <c r="F26" s="688"/>
      <c r="G26" s="346"/>
      <c r="H26" s="332"/>
      <c r="I26" s="350"/>
      <c r="K26" s="360"/>
      <c r="L26" s="360"/>
      <c r="M26" s="362" t="s">
        <v>900</v>
      </c>
      <c r="N26" s="189">
        <v>25</v>
      </c>
      <c r="O26" s="367" t="s">
        <v>723</v>
      </c>
      <c r="P26" s="360"/>
      <c r="Q26" s="342"/>
      <c r="R26" s="352"/>
    </row>
    <row r="27" spans="1:18" s="196" customFormat="1" ht="22.5" customHeight="1" x14ac:dyDescent="0.25">
      <c r="A27" s="216"/>
      <c r="B27" s="326"/>
      <c r="C27" s="895" t="s">
        <v>920</v>
      </c>
      <c r="D27" s="896"/>
      <c r="E27" s="688"/>
      <c r="F27" s="688"/>
      <c r="G27" s="346"/>
      <c r="H27" s="332"/>
      <c r="I27" s="350"/>
      <c r="K27" s="360"/>
      <c r="L27" s="360"/>
      <c r="M27" s="362" t="s">
        <v>875</v>
      </c>
      <c r="N27" s="189">
        <v>30</v>
      </c>
      <c r="O27" s="367"/>
      <c r="P27" s="360"/>
      <c r="Q27" s="342"/>
      <c r="R27" s="352"/>
    </row>
    <row r="28" spans="1:18" s="196" customFormat="1" ht="22.5" customHeight="1" thickBot="1" x14ac:dyDescent="0.3">
      <c r="A28" s="216"/>
      <c r="B28" s="331"/>
      <c r="C28" s="891" t="s">
        <v>921</v>
      </c>
      <c r="D28" s="892"/>
      <c r="E28" s="689"/>
      <c r="F28" s="690"/>
      <c r="G28" s="348"/>
      <c r="H28" s="333"/>
      <c r="I28" s="351"/>
      <c r="K28" s="361"/>
      <c r="L28" s="361"/>
      <c r="M28" s="362" t="s">
        <v>911</v>
      </c>
      <c r="N28" s="198">
        <v>40</v>
      </c>
      <c r="O28" s="360"/>
      <c r="P28" s="360"/>
    </row>
    <row r="29" spans="1:18" ht="9" customHeight="1" thickBot="1" x14ac:dyDescent="0.3">
      <c r="A29" s="200"/>
      <c r="B29" s="200"/>
      <c r="C29" s="200"/>
      <c r="D29" s="200"/>
      <c r="E29" s="200"/>
      <c r="F29" s="200"/>
      <c r="G29" s="200"/>
      <c r="H29" s="262"/>
      <c r="I29" s="200"/>
      <c r="M29" s="362" t="s">
        <v>877</v>
      </c>
      <c r="N29" s="189">
        <v>60</v>
      </c>
      <c r="O29" s="361"/>
      <c r="P29" s="361"/>
    </row>
    <row r="30" spans="1:18" ht="38.1" customHeight="1" thickBot="1" x14ac:dyDescent="0.3">
      <c r="B30" s="697" t="s">
        <v>889</v>
      </c>
      <c r="C30" s="698"/>
      <c r="D30" s="698"/>
      <c r="E30" s="698"/>
      <c r="F30" s="698"/>
      <c r="G30" s="698"/>
      <c r="H30" s="698"/>
      <c r="I30" s="699"/>
      <c r="M30" s="363" t="s">
        <v>903</v>
      </c>
    </row>
    <row r="31" spans="1:18" ht="11.1" customHeight="1" thickBot="1" x14ac:dyDescent="0.3">
      <c r="A31" s="200"/>
      <c r="B31" s="200"/>
      <c r="C31" s="200"/>
      <c r="D31" s="200"/>
      <c r="E31" s="200"/>
      <c r="F31" s="200"/>
      <c r="G31" s="200"/>
      <c r="H31" s="262"/>
      <c r="I31" s="200"/>
      <c r="M31" s="196"/>
    </row>
    <row r="32" spans="1:18" s="198" customFormat="1" ht="48" customHeight="1" thickBot="1" x14ac:dyDescent="0.3">
      <c r="A32" s="218"/>
      <c r="B32" s="703" t="s">
        <v>872</v>
      </c>
      <c r="C32" s="704"/>
      <c r="D32" s="704"/>
      <c r="E32" s="704"/>
      <c r="F32" s="704"/>
      <c r="G32" s="704"/>
      <c r="H32" s="704"/>
      <c r="I32" s="705"/>
      <c r="M32" s="196"/>
    </row>
    <row r="33" spans="1:13" ht="11.1" customHeight="1" thickBot="1" x14ac:dyDescent="0.3">
      <c r="A33" s="200"/>
      <c r="B33" s="200"/>
      <c r="C33" s="200"/>
      <c r="D33" s="200"/>
      <c r="E33" s="200"/>
      <c r="F33" s="200"/>
      <c r="G33" s="200"/>
      <c r="H33" s="262"/>
      <c r="I33" s="200"/>
      <c r="M33" s="196"/>
    </row>
    <row r="34" spans="1:13" ht="35.1" customHeight="1" thickBot="1" x14ac:dyDescent="0.3">
      <c r="A34" s="200"/>
      <c r="B34" s="700" t="s">
        <v>873</v>
      </c>
      <c r="C34" s="701"/>
      <c r="D34" s="701"/>
      <c r="E34" s="701"/>
      <c r="F34" s="701"/>
      <c r="G34" s="701"/>
      <c r="H34" s="701"/>
      <c r="I34" s="702"/>
    </row>
    <row r="35" spans="1:13" ht="12" customHeight="1" thickBot="1" x14ac:dyDescent="0.3">
      <c r="A35" s="200"/>
      <c r="B35" s="200"/>
      <c r="C35" s="200"/>
      <c r="D35" s="200"/>
      <c r="E35" s="200"/>
      <c r="F35" s="200"/>
      <c r="G35" s="200"/>
      <c r="H35" s="262"/>
      <c r="I35" s="200"/>
      <c r="M35" s="196"/>
    </row>
    <row r="36" spans="1:13" ht="18.75" customHeight="1" x14ac:dyDescent="0.25">
      <c r="A36" s="200"/>
      <c r="B36" s="691" t="s">
        <v>848</v>
      </c>
      <c r="C36" s="692"/>
      <c r="D36" s="692"/>
      <c r="E36" s="693"/>
      <c r="F36" s="674" t="s">
        <v>905</v>
      </c>
      <c r="G36" s="675"/>
      <c r="H36" s="675"/>
      <c r="I36" s="676"/>
    </row>
    <row r="37" spans="1:13" ht="19.149999999999999" customHeight="1" thickBot="1" x14ac:dyDescent="0.5">
      <c r="A37" s="200"/>
      <c r="B37" s="694" t="s">
        <v>904</v>
      </c>
      <c r="C37" s="695"/>
      <c r="D37" s="695"/>
      <c r="E37" s="696"/>
      <c r="F37" s="677" t="s">
        <v>906</v>
      </c>
      <c r="G37" s="678"/>
      <c r="H37" s="678"/>
      <c r="I37" s="679"/>
    </row>
    <row r="38" spans="1:13" ht="9" customHeight="1" x14ac:dyDescent="0.25"/>
  </sheetData>
  <sheetProtection selectLockedCells="1"/>
  <mergeCells count="38">
    <mergeCell ref="C25:D25"/>
    <mergeCell ref="C28:D28"/>
    <mergeCell ref="C26:D26"/>
    <mergeCell ref="C27:D27"/>
    <mergeCell ref="D10:G10"/>
    <mergeCell ref="G7:I7"/>
    <mergeCell ref="D11:G11"/>
    <mergeCell ref="B3:I3"/>
    <mergeCell ref="B5:I5"/>
    <mergeCell ref="B7:C7"/>
    <mergeCell ref="D7:E7"/>
    <mergeCell ref="B8:C8"/>
    <mergeCell ref="D8:I8"/>
    <mergeCell ref="H10:I10"/>
    <mergeCell ref="H11:I11"/>
    <mergeCell ref="F36:I36"/>
    <mergeCell ref="F37:I37"/>
    <mergeCell ref="E18:F18"/>
    <mergeCell ref="E20:F20"/>
    <mergeCell ref="E21:F21"/>
    <mergeCell ref="E23:F23"/>
    <mergeCell ref="E22:F22"/>
    <mergeCell ref="E25:F25"/>
    <mergeCell ref="E26:F26"/>
    <mergeCell ref="E27:F27"/>
    <mergeCell ref="E28:F28"/>
    <mergeCell ref="B36:E36"/>
    <mergeCell ref="B37:E37"/>
    <mergeCell ref="B30:I30"/>
    <mergeCell ref="B34:I34"/>
    <mergeCell ref="B32:I32"/>
    <mergeCell ref="B17:I17"/>
    <mergeCell ref="C15:D15"/>
    <mergeCell ref="B19:I19"/>
    <mergeCell ref="B24:I24"/>
    <mergeCell ref="C13:I13"/>
    <mergeCell ref="C14:I14"/>
    <mergeCell ref="F15:I15"/>
  </mergeCells>
  <dataValidations count="6">
    <dataValidation type="list" allowBlank="1" showInputMessage="1" showErrorMessage="1" sqref="E12 C12">
      <formula1>#REF!</formula1>
    </dataValidation>
    <dataValidation type="list" allowBlank="1" showInputMessage="1" showErrorMessage="1" sqref="H11">
      <formula1>$M$14:$M$15</formula1>
    </dataValidation>
    <dataValidation type="list" allowBlank="1" showInputMessage="1" showErrorMessage="1" sqref="B3:I3">
      <formula1>$L$17:$L$22</formula1>
    </dataValidation>
    <dataValidation type="list" allowBlank="1" showInputMessage="1" showErrorMessage="1" sqref="D7:E7">
      <formula1>$N$18:$N$23</formula1>
    </dataValidation>
    <dataValidation type="list" allowBlank="1" showInputMessage="1" showErrorMessage="1" sqref="G7:I7">
      <formula1>$O$18:$O$26</formula1>
    </dataValidation>
    <dataValidation type="list" allowBlank="1" showInputMessage="1" showErrorMessage="1" sqref="D8">
      <formula1>$M$17:$M$36</formula1>
    </dataValidation>
  </dataValidations>
  <hyperlinks>
    <hyperlink ref="F37" r:id="rId1"/>
  </hyperlinks>
  <printOptions horizontalCentered="1"/>
  <pageMargins left="0.31496062992125984" right="0.31496062992125984" top="0.15748031496062992" bottom="0.15748031496062992" header="0" footer="0.11811023622047245"/>
  <pageSetup paperSize="9" scale="97" orientation="portrait" horizontalDpi="4294967293" r:id="rId2"/>
  <headerFooter>
    <oddFooter>&amp;C&amp;"Arial Black,Gras"&amp;10                              Commission Sportive Carambole Ligue Grand Est                                    &amp;R&amp;"Arial Black,Normal"&amp;10&amp;D</oddFooter>
  </headerFooter>
  <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Données!$L$6:$L$19</xm:f>
          </x14:formula1>
          <xm:sqref>G7</xm:sqref>
        </x14:dataValidation>
        <x14:dataValidation type="list" allowBlank="1" showInputMessage="1" showErrorMessage="1">
          <x14:formula1>
            <xm:f>'Données Clubs'!$C$5:$C$68</xm:f>
          </x14:formula1>
          <xm:sqref>C13</xm:sqref>
        </x14:dataValidation>
        <x14:dataValidation type="list" allowBlank="1" showInputMessage="1" showErrorMessage="1">
          <x14:formula1>
            <xm:f>'Données Clubs'!$E$5:$E$68</xm:f>
          </x14:formula1>
          <xm:sqref>E20:E23 E25:E28</xm:sqref>
        </x14:dataValidation>
        <x14:dataValidation type="list" allowBlank="1" showInputMessage="1" showErrorMessage="1">
          <x14:formula1>
            <xm:f>Données!$I$6:$I$17</xm:f>
          </x14:formula1>
          <xm:sqref>D7:E7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M54"/>
  <sheetViews>
    <sheetView view="pageBreakPreview" topLeftCell="A28" zoomScaleNormal="100" zoomScaleSheetLayoutView="100" workbookViewId="0">
      <selection activeCell="G7" sqref="G7:J7"/>
    </sheetView>
  </sheetViews>
  <sheetFormatPr baseColWidth="10" defaultColWidth="11.5703125" defaultRowHeight="15" x14ac:dyDescent="0.25"/>
  <cols>
    <col min="1" max="1" width="7.28515625" style="219" customWidth="1"/>
    <col min="2" max="2" width="7.85546875" style="220" customWidth="1"/>
    <col min="3" max="3" width="8.7109375" style="220" customWidth="1"/>
    <col min="4" max="4" width="8.7109375" style="219" customWidth="1"/>
    <col min="5" max="6" width="8.85546875" style="219" customWidth="1"/>
    <col min="7" max="8" width="17.28515625" style="219" customWidth="1"/>
    <col min="9" max="9" width="8.28515625" style="268" customWidth="1"/>
    <col min="10" max="10" width="7.7109375" style="219" customWidth="1"/>
    <col min="11" max="11" width="11.5703125" style="219"/>
    <col min="12" max="12" width="18.7109375" style="184" hidden="1" customWidth="1"/>
    <col min="13" max="13" width="20.7109375" style="184" hidden="1" customWidth="1"/>
    <col min="14" max="16384" width="11.5703125" style="219"/>
  </cols>
  <sheetData>
    <row r="1" spans="1:13" ht="43.15" customHeight="1" x14ac:dyDescent="0.25"/>
    <row r="2" spans="1:13" ht="15.75" thickBot="1" x14ac:dyDescent="0.3">
      <c r="A2" s="231"/>
      <c r="B2" s="232"/>
      <c r="C2" s="232"/>
      <c r="D2" s="231"/>
      <c r="E2" s="231"/>
      <c r="F2" s="231"/>
      <c r="G2" s="231"/>
      <c r="H2" s="231"/>
      <c r="I2" s="269"/>
      <c r="J2" s="231"/>
    </row>
    <row r="3" spans="1:13" ht="14.45" customHeight="1" x14ac:dyDescent="0.25">
      <c r="A3" s="801" t="s">
        <v>807</v>
      </c>
      <c r="B3" s="802"/>
      <c r="C3" s="802"/>
      <c r="D3" s="802"/>
      <c r="E3" s="802"/>
      <c r="F3" s="802"/>
      <c r="G3" s="802"/>
      <c r="H3" s="802"/>
      <c r="I3" s="802"/>
      <c r="J3" s="803"/>
    </row>
    <row r="4" spans="1:13" ht="15" customHeight="1" thickBot="1" x14ac:dyDescent="0.3">
      <c r="A4" s="804"/>
      <c r="B4" s="805"/>
      <c r="C4" s="805"/>
      <c r="D4" s="805"/>
      <c r="E4" s="805"/>
      <c r="F4" s="805"/>
      <c r="G4" s="805"/>
      <c r="H4" s="805"/>
      <c r="I4" s="805"/>
      <c r="J4" s="806"/>
    </row>
    <row r="5" spans="1:13" ht="15.75" thickBot="1" x14ac:dyDescent="0.3">
      <c r="A5" s="233"/>
      <c r="B5" s="232"/>
      <c r="C5" s="232"/>
      <c r="D5" s="231"/>
      <c r="E5" s="231"/>
      <c r="F5" s="231"/>
      <c r="G5" s="231"/>
      <c r="H5" s="231"/>
      <c r="I5" s="269"/>
      <c r="J5" s="231"/>
    </row>
    <row r="6" spans="1:13" s="221" customFormat="1" ht="20.100000000000001" customHeight="1" thickBot="1" x14ac:dyDescent="0.3">
      <c r="A6" s="732" t="s">
        <v>635</v>
      </c>
      <c r="B6" s="733"/>
      <c r="C6" s="734"/>
      <c r="D6" s="809" t="s">
        <v>855</v>
      </c>
      <c r="E6" s="809"/>
      <c r="F6" s="810"/>
      <c r="G6" s="234" t="s">
        <v>819</v>
      </c>
      <c r="H6" s="811" t="s">
        <v>672</v>
      </c>
      <c r="I6" s="809"/>
      <c r="J6" s="810"/>
      <c r="L6" s="185"/>
      <c r="M6" s="185"/>
    </row>
    <row r="7" spans="1:13" s="221" customFormat="1" ht="20.100000000000001" customHeight="1" thickBot="1" x14ac:dyDescent="0.45">
      <c r="A7" s="812" t="s">
        <v>823</v>
      </c>
      <c r="B7" s="813"/>
      <c r="C7" s="813"/>
      <c r="D7" s="813"/>
      <c r="E7" s="813"/>
      <c r="F7" s="814"/>
      <c r="G7" s="815" t="s">
        <v>867</v>
      </c>
      <c r="H7" s="816"/>
      <c r="I7" s="816"/>
      <c r="J7" s="817"/>
      <c r="L7" s="281"/>
      <c r="M7" s="185"/>
    </row>
    <row r="8" spans="1:13" ht="18.75" thickBot="1" x14ac:dyDescent="0.4">
      <c r="A8" s="231"/>
      <c r="B8" s="232"/>
      <c r="C8" s="232"/>
      <c r="D8" s="231"/>
      <c r="E8" s="231"/>
      <c r="F8" s="231"/>
      <c r="G8" s="231"/>
      <c r="H8" s="231"/>
      <c r="I8" s="269"/>
      <c r="J8" s="231"/>
      <c r="L8" s="282"/>
    </row>
    <row r="9" spans="1:13" ht="30" customHeight="1" thickBot="1" x14ac:dyDescent="0.3">
      <c r="A9" s="258" t="s">
        <v>843</v>
      </c>
      <c r="B9" s="735" t="s">
        <v>847</v>
      </c>
      <c r="C9" s="736"/>
      <c r="D9" s="735" t="s">
        <v>849</v>
      </c>
      <c r="E9" s="737"/>
      <c r="F9" s="771" t="s">
        <v>140</v>
      </c>
      <c r="G9" s="737"/>
      <c r="H9" s="255" t="s">
        <v>842</v>
      </c>
      <c r="I9" s="270" t="s">
        <v>851</v>
      </c>
      <c r="J9" s="217" t="s">
        <v>845</v>
      </c>
      <c r="L9" s="283"/>
    </row>
    <row r="10" spans="1:13" s="222" customFormat="1" ht="18" customHeight="1" thickBot="1" x14ac:dyDescent="0.4">
      <c r="A10" s="818" t="s">
        <v>785</v>
      </c>
      <c r="B10" s="819"/>
      <c r="C10" s="819"/>
      <c r="D10" s="819"/>
      <c r="E10" s="819"/>
      <c r="F10" s="819"/>
      <c r="G10" s="819"/>
      <c r="H10" s="819"/>
      <c r="I10" s="819"/>
      <c r="J10" s="820"/>
      <c r="L10" s="284"/>
      <c r="M10" s="186"/>
    </row>
    <row r="11" spans="1:13" ht="18" customHeight="1" x14ac:dyDescent="0.35">
      <c r="A11" s="235">
        <v>1</v>
      </c>
      <c r="B11" s="764" t="e">
        <f>CONVOCATION!#REF!</f>
        <v>#REF!</v>
      </c>
      <c r="C11" s="765"/>
      <c r="D11" s="765" t="e">
        <f>CONVOCATION!#REF!</f>
        <v>#REF!</v>
      </c>
      <c r="E11" s="769"/>
      <c r="F11" s="767" t="e">
        <f>CONVOCATION!#REF!</f>
        <v>#REF!</v>
      </c>
      <c r="G11" s="770"/>
      <c r="H11" s="256" t="e">
        <f>CONVOCATION!#REF!</f>
        <v>#REF!</v>
      </c>
      <c r="I11" s="271" t="e">
        <f>CONVOCATION!#REF!</f>
        <v>#REF!</v>
      </c>
      <c r="J11" s="236" t="e">
        <f>CONVOCATION!#REF!</f>
        <v>#REF!</v>
      </c>
      <c r="L11" s="282" t="s">
        <v>855</v>
      </c>
      <c r="M11" s="288" t="s">
        <v>867</v>
      </c>
    </row>
    <row r="12" spans="1:13" ht="18" customHeight="1" x14ac:dyDescent="0.35">
      <c r="A12" s="237">
        <v>4</v>
      </c>
      <c r="B12" s="766" t="e">
        <f>CONVOCATION!#REF!</f>
        <v>#REF!</v>
      </c>
      <c r="C12" s="767"/>
      <c r="D12" s="767" t="e">
        <f>CONVOCATION!#REF!</f>
        <v>#REF!</v>
      </c>
      <c r="E12" s="770"/>
      <c r="F12" s="767" t="e">
        <f>CONVOCATION!#REF!</f>
        <v>#REF!</v>
      </c>
      <c r="G12" s="770"/>
      <c r="H12" s="256" t="e">
        <f>CONVOCATION!#REF!</f>
        <v>#REF!</v>
      </c>
      <c r="I12" s="271" t="e">
        <f>CONVOCATION!#REF!</f>
        <v>#REF!</v>
      </c>
      <c r="J12" s="236" t="e">
        <f>CONVOCATION!#REF!</f>
        <v>#REF!</v>
      </c>
      <c r="L12" s="282" t="s">
        <v>672</v>
      </c>
      <c r="M12" s="288" t="s">
        <v>748</v>
      </c>
    </row>
    <row r="13" spans="1:13" ht="18" customHeight="1" x14ac:dyDescent="0.25">
      <c r="A13" s="237">
        <v>5</v>
      </c>
      <c r="B13" s="766" t="e">
        <f>CONVOCATION!#REF!</f>
        <v>#REF!</v>
      </c>
      <c r="C13" s="767"/>
      <c r="D13" s="767" t="e">
        <f>CONVOCATION!#REF!</f>
        <v>#REF!</v>
      </c>
      <c r="E13" s="770"/>
      <c r="F13" s="767" t="e">
        <f>CONVOCATION!#REF!</f>
        <v>#REF!</v>
      </c>
      <c r="G13" s="770"/>
      <c r="H13" s="256" t="e">
        <f>CONVOCATION!#REF!</f>
        <v>#REF!</v>
      </c>
      <c r="I13" s="271" t="e">
        <f>CONVOCATION!#REF!</f>
        <v>#REF!</v>
      </c>
      <c r="J13" s="236" t="e">
        <f>CONVOCATION!#REF!</f>
        <v>#REF!</v>
      </c>
      <c r="L13" s="283" t="s">
        <v>680</v>
      </c>
      <c r="M13" s="288" t="s">
        <v>749</v>
      </c>
    </row>
    <row r="14" spans="1:13" ht="18" customHeight="1" thickBot="1" x14ac:dyDescent="0.4">
      <c r="A14" s="237">
        <v>8</v>
      </c>
      <c r="B14" s="748" t="e">
        <f>CONVOCATION!#REF!</f>
        <v>#REF!</v>
      </c>
      <c r="C14" s="768"/>
      <c r="D14" s="768" t="e">
        <f>CONVOCATION!#REF!</f>
        <v>#REF!</v>
      </c>
      <c r="E14" s="749"/>
      <c r="F14" s="767" t="e">
        <f>CONVOCATION!#REF!</f>
        <v>#REF!</v>
      </c>
      <c r="G14" s="770"/>
      <c r="H14" s="256" t="e">
        <f>CONVOCATION!#REF!</f>
        <v>#REF!</v>
      </c>
      <c r="I14" s="271" t="e">
        <f>CONVOCATION!#REF!</f>
        <v>#REF!</v>
      </c>
      <c r="J14" s="236" t="e">
        <f>CONVOCATION!#REF!</f>
        <v>#REF!</v>
      </c>
      <c r="L14" s="284" t="s">
        <v>689</v>
      </c>
      <c r="M14" s="288" t="s">
        <v>765</v>
      </c>
    </row>
    <row r="15" spans="1:13" ht="18" customHeight="1" thickBot="1" x14ac:dyDescent="0.3">
      <c r="A15" s="761" t="s">
        <v>786</v>
      </c>
      <c r="B15" s="762"/>
      <c r="C15" s="762"/>
      <c r="D15" s="762"/>
      <c r="E15" s="762"/>
      <c r="F15" s="762"/>
      <c r="G15" s="762"/>
      <c r="H15" s="762"/>
      <c r="I15" s="762"/>
      <c r="J15" s="763"/>
      <c r="L15" s="285" t="s">
        <v>698</v>
      </c>
      <c r="M15" s="288" t="s">
        <v>863</v>
      </c>
    </row>
    <row r="16" spans="1:13" ht="18" customHeight="1" x14ac:dyDescent="0.25">
      <c r="A16" s="238">
        <v>2</v>
      </c>
      <c r="B16" s="764" t="e">
        <f>CONVOCATION!#REF!</f>
        <v>#REF!</v>
      </c>
      <c r="C16" s="765"/>
      <c r="D16" s="765" t="e">
        <f>CONVOCATION!#REF!</f>
        <v>#REF!</v>
      </c>
      <c r="E16" s="769"/>
      <c r="F16" s="767" t="e">
        <f>CONVOCATION!#REF!</f>
        <v>#REF!</v>
      </c>
      <c r="G16" s="770"/>
      <c r="H16" s="256" t="e">
        <f>CONVOCATION!#REF!</f>
        <v>#REF!</v>
      </c>
      <c r="I16" s="271" t="e">
        <f>CONVOCATION!#REF!</f>
        <v>#REF!</v>
      </c>
      <c r="J16" s="236" t="e">
        <f>CONVOCATION!#REF!</f>
        <v>#REF!</v>
      </c>
      <c r="L16" s="285" t="s">
        <v>706</v>
      </c>
      <c r="M16" s="288" t="s">
        <v>864</v>
      </c>
    </row>
    <row r="17" spans="1:13" ht="18" customHeight="1" x14ac:dyDescent="0.25">
      <c r="A17" s="237">
        <v>3</v>
      </c>
      <c r="B17" s="766" t="e">
        <f>CONVOCATION!#REF!</f>
        <v>#REF!</v>
      </c>
      <c r="C17" s="767"/>
      <c r="D17" s="767" t="e">
        <f>CONVOCATION!#REF!</f>
        <v>#REF!</v>
      </c>
      <c r="E17" s="770"/>
      <c r="F17" s="767" t="e">
        <f>CONVOCATION!#REF!</f>
        <v>#REF!</v>
      </c>
      <c r="G17" s="770"/>
      <c r="H17" s="256" t="e">
        <f>CONVOCATION!#REF!</f>
        <v>#REF!</v>
      </c>
      <c r="I17" s="271" t="e">
        <f>CONVOCATION!#REF!</f>
        <v>#REF!</v>
      </c>
      <c r="J17" s="236" t="e">
        <f>CONVOCATION!#REF!</f>
        <v>#REF!</v>
      </c>
      <c r="L17" s="285" t="s">
        <v>861</v>
      </c>
      <c r="M17" s="288" t="s">
        <v>865</v>
      </c>
    </row>
    <row r="18" spans="1:13" ht="18" customHeight="1" x14ac:dyDescent="0.25">
      <c r="A18" s="237">
        <v>6</v>
      </c>
      <c r="B18" s="766" t="e">
        <f>CONVOCATION!#REF!</f>
        <v>#REF!</v>
      </c>
      <c r="C18" s="767"/>
      <c r="D18" s="767" t="e">
        <f>CONVOCATION!#REF!</f>
        <v>#REF!</v>
      </c>
      <c r="E18" s="770"/>
      <c r="F18" s="767" t="e">
        <f>CONVOCATION!#REF!</f>
        <v>#REF!</v>
      </c>
      <c r="G18" s="770"/>
      <c r="H18" s="256" t="e">
        <f>CONVOCATION!#REF!</f>
        <v>#REF!</v>
      </c>
      <c r="I18" s="271" t="e">
        <f>CONVOCATION!#REF!</f>
        <v>#REF!</v>
      </c>
      <c r="J18" s="236" t="e">
        <f>CONVOCATION!#REF!</f>
        <v>#REF!</v>
      </c>
      <c r="L18" s="285" t="s">
        <v>862</v>
      </c>
      <c r="M18" s="288" t="s">
        <v>866</v>
      </c>
    </row>
    <row r="19" spans="1:13" ht="18" customHeight="1" thickBot="1" x14ac:dyDescent="0.3">
      <c r="A19" s="239">
        <v>7</v>
      </c>
      <c r="B19" s="748" t="e">
        <f>CONVOCATION!#REF!</f>
        <v>#REF!</v>
      </c>
      <c r="C19" s="768"/>
      <c r="D19" s="768" t="e">
        <f>CONVOCATION!#REF!</f>
        <v>#REF!</v>
      </c>
      <c r="E19" s="749"/>
      <c r="F19" s="748" t="e">
        <f>CONVOCATION!#REF!</f>
        <v>#REF!</v>
      </c>
      <c r="G19" s="749"/>
      <c r="H19" s="260" t="e">
        <f>CONVOCATION!#REF!</f>
        <v>#REF!</v>
      </c>
      <c r="I19" s="272" t="e">
        <f>CONVOCATION!#REF!</f>
        <v>#REF!</v>
      </c>
      <c r="J19" s="280" t="e">
        <f>CONVOCATION!#REF!</f>
        <v>#REF!</v>
      </c>
      <c r="L19" s="731"/>
      <c r="M19" s="731"/>
    </row>
    <row r="20" spans="1:13" ht="15.75" thickBot="1" x14ac:dyDescent="0.3">
      <c r="A20" s="240"/>
      <c r="B20" s="241"/>
      <c r="C20" s="241"/>
      <c r="D20" s="241"/>
      <c r="E20" s="241"/>
      <c r="F20" s="241"/>
      <c r="G20" s="241"/>
      <c r="H20" s="241"/>
      <c r="I20" s="273"/>
      <c r="J20" s="231"/>
    </row>
    <row r="21" spans="1:13" ht="24.95" customHeight="1" thickTop="1" thickBot="1" x14ac:dyDescent="0.3">
      <c r="A21" s="831" t="s">
        <v>860</v>
      </c>
      <c r="B21" s="832"/>
      <c r="C21" s="832"/>
      <c r="D21" s="832"/>
      <c r="E21" s="832"/>
      <c r="F21" s="832"/>
      <c r="G21" s="832"/>
      <c r="H21" s="832"/>
      <c r="I21" s="832"/>
      <c r="J21" s="833"/>
    </row>
    <row r="22" spans="1:13" ht="16.5" thickTop="1" thickBot="1" x14ac:dyDescent="0.3">
      <c r="A22" s="231"/>
      <c r="B22" s="232"/>
      <c r="C22" s="232"/>
      <c r="D22" s="231"/>
      <c r="E22" s="231"/>
      <c r="F22" s="231"/>
      <c r="G22" s="231"/>
      <c r="H22" s="231"/>
      <c r="I22" s="269"/>
      <c r="J22" s="231"/>
    </row>
    <row r="23" spans="1:13" ht="20.25" thickTop="1" thickBot="1" x14ac:dyDescent="0.3">
      <c r="A23" s="242" t="s">
        <v>788</v>
      </c>
      <c r="B23" s="243" t="s">
        <v>789</v>
      </c>
      <c r="C23" s="755" t="s">
        <v>809</v>
      </c>
      <c r="D23" s="756"/>
      <c r="E23" s="756"/>
      <c r="F23" s="757"/>
      <c r="G23" s="807" t="s">
        <v>791</v>
      </c>
      <c r="H23" s="808"/>
      <c r="I23" s="829" t="s">
        <v>792</v>
      </c>
      <c r="J23" s="830"/>
    </row>
    <row r="24" spans="1:13" s="225" customFormat="1" ht="3" customHeight="1" thickTop="1" thickBot="1" x14ac:dyDescent="0.3">
      <c r="A24" s="223"/>
      <c r="B24" s="223"/>
      <c r="C24" s="223"/>
      <c r="D24" s="224"/>
      <c r="E24" s="224"/>
      <c r="F24" s="224"/>
      <c r="G24" s="224"/>
      <c r="H24" s="224"/>
      <c r="I24" s="274"/>
      <c r="L24" s="187"/>
      <c r="M24" s="187"/>
    </row>
    <row r="25" spans="1:13" ht="16.5" thickTop="1" thickBot="1" x14ac:dyDescent="0.3">
      <c r="A25" s="772" t="s">
        <v>793</v>
      </c>
      <c r="B25" s="782" t="s">
        <v>498</v>
      </c>
      <c r="C25" s="752" t="s">
        <v>828</v>
      </c>
      <c r="D25" s="753"/>
      <c r="E25" s="753"/>
      <c r="F25" s="754"/>
      <c r="G25" s="758" t="s">
        <v>829</v>
      </c>
      <c r="H25" s="760"/>
      <c r="I25" s="784" t="s">
        <v>785</v>
      </c>
      <c r="J25" s="785"/>
    </row>
    <row r="26" spans="1:13" ht="18" customHeight="1" thickTop="1" thickBot="1" x14ac:dyDescent="0.3">
      <c r="A26" s="773"/>
      <c r="B26" s="783"/>
      <c r="C26" s="738" t="e">
        <f>IF(B12="","",B12)</f>
        <v>#REF!</v>
      </c>
      <c r="D26" s="739"/>
      <c r="E26" s="738" t="e">
        <f>IF(B13="","",B13)</f>
        <v>#REF!</v>
      </c>
      <c r="F26" s="739"/>
      <c r="G26" s="183" t="e">
        <f>IF(B11="","",B11)</f>
        <v>#REF!</v>
      </c>
      <c r="H26" s="183" t="e">
        <f>IF(B14="","",B14)</f>
        <v>#REF!</v>
      </c>
      <c r="I26" s="786"/>
      <c r="J26" s="787"/>
    </row>
    <row r="27" spans="1:13" s="225" customFormat="1" ht="3" customHeight="1" thickTop="1" thickBot="1" x14ac:dyDescent="0.3">
      <c r="A27" s="244"/>
      <c r="B27" s="244"/>
      <c r="C27" s="244"/>
      <c r="D27" s="226"/>
      <c r="E27" s="226"/>
      <c r="F27" s="226"/>
      <c r="G27" s="226"/>
      <c r="H27" s="227"/>
      <c r="I27" s="275"/>
      <c r="J27" s="245"/>
      <c r="L27" s="187"/>
      <c r="M27" s="187"/>
    </row>
    <row r="28" spans="1:13" ht="16.5" thickTop="1" thickBot="1" x14ac:dyDescent="0.3">
      <c r="A28" s="772" t="s">
        <v>794</v>
      </c>
      <c r="B28" s="792" t="s">
        <v>801</v>
      </c>
      <c r="C28" s="758" t="s">
        <v>830</v>
      </c>
      <c r="D28" s="759"/>
      <c r="E28" s="759"/>
      <c r="F28" s="760"/>
      <c r="G28" s="758" t="s">
        <v>836</v>
      </c>
      <c r="H28" s="760"/>
      <c r="I28" s="774" t="s">
        <v>786</v>
      </c>
      <c r="J28" s="775"/>
    </row>
    <row r="29" spans="1:13" ht="18" customHeight="1" thickTop="1" thickBot="1" x14ac:dyDescent="0.3">
      <c r="A29" s="773"/>
      <c r="B29" s="793"/>
      <c r="C29" s="738" t="e">
        <f>IF(B17="","",B17)</f>
        <v>#REF!</v>
      </c>
      <c r="D29" s="739"/>
      <c r="E29" s="738" t="e">
        <f>IF(B18="","",B18)</f>
        <v>#REF!</v>
      </c>
      <c r="F29" s="739"/>
      <c r="G29" s="183" t="e">
        <f>IF(B16="","",B16)</f>
        <v>#REF!</v>
      </c>
      <c r="H29" s="183" t="e">
        <f>IF(B19="","",B19)</f>
        <v>#REF!</v>
      </c>
      <c r="I29" s="776"/>
      <c r="J29" s="777"/>
    </row>
    <row r="30" spans="1:13" s="225" customFormat="1" ht="3" customHeight="1" thickTop="1" thickBot="1" x14ac:dyDescent="0.3">
      <c r="A30" s="244"/>
      <c r="B30" s="244"/>
      <c r="C30" s="244"/>
      <c r="D30" s="226"/>
      <c r="E30" s="226"/>
      <c r="F30" s="226"/>
      <c r="G30" s="226"/>
      <c r="H30" s="226"/>
      <c r="I30" s="275"/>
      <c r="J30" s="245"/>
      <c r="L30" s="187"/>
      <c r="M30" s="187"/>
    </row>
    <row r="31" spans="1:13" ht="16.5" thickTop="1" thickBot="1" x14ac:dyDescent="0.3">
      <c r="A31" s="772" t="s">
        <v>795</v>
      </c>
      <c r="B31" s="782" t="s">
        <v>802</v>
      </c>
      <c r="C31" s="752" t="s">
        <v>832</v>
      </c>
      <c r="D31" s="753"/>
      <c r="E31" s="753"/>
      <c r="F31" s="754"/>
      <c r="G31" s="758" t="s">
        <v>833</v>
      </c>
      <c r="H31" s="760"/>
      <c r="I31" s="784" t="s">
        <v>785</v>
      </c>
      <c r="J31" s="785"/>
    </row>
    <row r="32" spans="1:13" ht="18" customHeight="1" thickTop="1" thickBot="1" x14ac:dyDescent="0.3">
      <c r="A32" s="773"/>
      <c r="B32" s="783"/>
      <c r="C32" s="750"/>
      <c r="D32" s="751"/>
      <c r="E32" s="750"/>
      <c r="F32" s="751"/>
      <c r="G32" s="183"/>
      <c r="H32" s="183"/>
      <c r="I32" s="786"/>
      <c r="J32" s="787"/>
    </row>
    <row r="33" spans="1:13" s="225" customFormat="1" ht="3" customHeight="1" thickTop="1" thickBot="1" x14ac:dyDescent="0.3">
      <c r="A33" s="244"/>
      <c r="B33" s="244"/>
      <c r="C33" s="244"/>
      <c r="D33" s="226"/>
      <c r="E33" s="226"/>
      <c r="F33" s="227"/>
      <c r="G33" s="226"/>
      <c r="H33" s="226"/>
      <c r="I33" s="275"/>
      <c r="J33" s="245"/>
      <c r="L33" s="187"/>
      <c r="M33" s="187"/>
    </row>
    <row r="34" spans="1:13" ht="16.5" thickTop="1" thickBot="1" x14ac:dyDescent="0.3">
      <c r="A34" s="772" t="s">
        <v>796</v>
      </c>
      <c r="B34" s="792" t="s">
        <v>803</v>
      </c>
      <c r="C34" s="752" t="s">
        <v>837</v>
      </c>
      <c r="D34" s="753"/>
      <c r="E34" s="753"/>
      <c r="F34" s="754"/>
      <c r="G34" s="758" t="s">
        <v>838</v>
      </c>
      <c r="H34" s="760"/>
      <c r="I34" s="774" t="s">
        <v>786</v>
      </c>
      <c r="J34" s="775"/>
    </row>
    <row r="35" spans="1:13" ht="18" customHeight="1" thickTop="1" thickBot="1" x14ac:dyDescent="0.3">
      <c r="A35" s="773"/>
      <c r="B35" s="793"/>
      <c r="C35" s="750"/>
      <c r="D35" s="751"/>
      <c r="E35" s="750"/>
      <c r="F35" s="751"/>
      <c r="G35" s="183"/>
      <c r="H35" s="183"/>
      <c r="I35" s="776"/>
      <c r="J35" s="777"/>
    </row>
    <row r="36" spans="1:13" s="231" customFormat="1" ht="16.5" thickTop="1" thickBot="1" x14ac:dyDescent="0.3">
      <c r="A36" s="246"/>
      <c r="B36" s="246"/>
      <c r="C36" s="246"/>
      <c r="D36" s="246"/>
      <c r="E36" s="246"/>
      <c r="F36" s="246"/>
      <c r="G36" s="246"/>
      <c r="H36" s="246"/>
      <c r="I36" s="276"/>
      <c r="L36" s="184"/>
      <c r="M36" s="184"/>
    </row>
    <row r="37" spans="1:13" ht="24.95" customHeight="1" thickTop="1" thickBot="1" x14ac:dyDescent="0.3">
      <c r="A37" s="826" t="s">
        <v>859</v>
      </c>
      <c r="B37" s="827"/>
      <c r="C37" s="827"/>
      <c r="D37" s="827"/>
      <c r="E37" s="827"/>
      <c r="F37" s="827"/>
      <c r="G37" s="827"/>
      <c r="H37" s="827"/>
      <c r="I37" s="827"/>
      <c r="J37" s="828"/>
    </row>
    <row r="38" spans="1:13" ht="15" customHeight="1" thickTop="1" thickBot="1" x14ac:dyDescent="0.3">
      <c r="A38" s="247"/>
      <c r="B38" s="248"/>
      <c r="C38" s="248"/>
      <c r="D38" s="248"/>
      <c r="E38" s="248"/>
      <c r="F38" s="248"/>
      <c r="G38" s="248"/>
      <c r="H38" s="248"/>
      <c r="I38" s="277"/>
      <c r="J38" s="231"/>
      <c r="L38" s="187"/>
      <c r="M38" s="187"/>
    </row>
    <row r="39" spans="1:13" ht="20.25" thickTop="1" thickBot="1" x14ac:dyDescent="0.3">
      <c r="A39" s="242" t="s">
        <v>788</v>
      </c>
      <c r="B39" s="243" t="s">
        <v>789</v>
      </c>
      <c r="C39" s="742" t="s">
        <v>790</v>
      </c>
      <c r="D39" s="743"/>
      <c r="E39" s="743"/>
      <c r="F39" s="744"/>
      <c r="G39" s="790" t="s">
        <v>791</v>
      </c>
      <c r="H39" s="791"/>
      <c r="I39" s="829" t="s">
        <v>792</v>
      </c>
      <c r="J39" s="830"/>
    </row>
    <row r="40" spans="1:13" s="225" customFormat="1" ht="3" customHeight="1" thickTop="1" thickBot="1" x14ac:dyDescent="0.3">
      <c r="A40" s="249"/>
      <c r="B40" s="249"/>
      <c r="C40" s="249"/>
      <c r="D40" s="224"/>
      <c r="E40" s="224"/>
      <c r="F40" s="224"/>
      <c r="G40" s="224"/>
      <c r="H40" s="224"/>
      <c r="I40" s="274"/>
      <c r="L40" s="184"/>
      <c r="M40" s="184"/>
    </row>
    <row r="41" spans="1:13" ht="16.5" thickTop="1" thickBot="1" x14ac:dyDescent="0.3">
      <c r="A41" s="772" t="s">
        <v>797</v>
      </c>
      <c r="B41" s="788" t="s">
        <v>476</v>
      </c>
      <c r="C41" s="745" t="s">
        <v>811</v>
      </c>
      <c r="D41" s="746"/>
      <c r="E41" s="746"/>
      <c r="F41" s="747"/>
      <c r="G41" s="758" t="s">
        <v>812</v>
      </c>
      <c r="H41" s="760"/>
      <c r="I41" s="784" t="s">
        <v>785</v>
      </c>
      <c r="J41" s="785"/>
    </row>
    <row r="42" spans="1:13" ht="18" customHeight="1" thickTop="1" thickBot="1" x14ac:dyDescent="0.3">
      <c r="A42" s="773"/>
      <c r="B42" s="789"/>
      <c r="C42" s="738" t="e">
        <f>IF(B14="","",B14)</f>
        <v>#REF!</v>
      </c>
      <c r="D42" s="739"/>
      <c r="E42" s="740"/>
      <c r="F42" s="741"/>
      <c r="G42" s="183" t="e">
        <f>IF(B11="","",B11)</f>
        <v>#REF!</v>
      </c>
      <c r="H42" s="183"/>
      <c r="I42" s="786"/>
      <c r="J42" s="787"/>
    </row>
    <row r="43" spans="1:13" ht="3" customHeight="1" thickTop="1" thickBot="1" x14ac:dyDescent="0.3">
      <c r="A43" s="250"/>
      <c r="B43" s="250"/>
      <c r="C43" s="250"/>
      <c r="D43" s="228"/>
      <c r="E43" s="228"/>
      <c r="F43" s="229"/>
      <c r="G43" s="228"/>
      <c r="H43" s="229"/>
      <c r="I43" s="275"/>
      <c r="J43" s="245"/>
    </row>
    <row r="44" spans="1:13" ht="16.5" thickTop="1" thickBot="1" x14ac:dyDescent="0.3">
      <c r="A44" s="772" t="s">
        <v>798</v>
      </c>
      <c r="B44" s="780" t="s">
        <v>806</v>
      </c>
      <c r="C44" s="745" t="s">
        <v>813</v>
      </c>
      <c r="D44" s="746"/>
      <c r="E44" s="746"/>
      <c r="F44" s="747"/>
      <c r="G44" s="758" t="s">
        <v>814</v>
      </c>
      <c r="H44" s="760"/>
      <c r="I44" s="774" t="s">
        <v>786</v>
      </c>
      <c r="J44" s="775"/>
    </row>
    <row r="45" spans="1:13" ht="18" customHeight="1" thickTop="1" thickBot="1" x14ac:dyDescent="0.3">
      <c r="A45" s="773"/>
      <c r="B45" s="781"/>
      <c r="C45" s="738" t="e">
        <f>IF(B19="","",B19)</f>
        <v>#REF!</v>
      </c>
      <c r="D45" s="739"/>
      <c r="E45" s="740"/>
      <c r="F45" s="741"/>
      <c r="G45" s="183" t="e">
        <f>IF(B16="","",B16)</f>
        <v>#REF!</v>
      </c>
      <c r="H45" s="183"/>
      <c r="I45" s="776"/>
      <c r="J45" s="777"/>
    </row>
    <row r="46" spans="1:13" ht="3" customHeight="1" thickTop="1" thickBot="1" x14ac:dyDescent="0.3">
      <c r="A46" s="250"/>
      <c r="B46" s="250"/>
      <c r="C46" s="250"/>
      <c r="D46" s="228"/>
      <c r="E46" s="228"/>
      <c r="F46" s="229"/>
      <c r="G46" s="228"/>
      <c r="H46" s="229"/>
      <c r="I46" s="278"/>
      <c r="J46" s="252"/>
    </row>
    <row r="47" spans="1:13" ht="15.6" customHeight="1" thickTop="1" thickBot="1" x14ac:dyDescent="0.3">
      <c r="A47" s="772" t="s">
        <v>799</v>
      </c>
      <c r="B47" s="788" t="s">
        <v>498</v>
      </c>
      <c r="C47" s="758" t="s">
        <v>815</v>
      </c>
      <c r="D47" s="759"/>
      <c r="E47" s="759"/>
      <c r="F47" s="760"/>
      <c r="G47" s="758" t="s">
        <v>816</v>
      </c>
      <c r="H47" s="760"/>
      <c r="I47" s="822" t="s">
        <v>822</v>
      </c>
      <c r="J47" s="823"/>
    </row>
    <row r="48" spans="1:13" ht="18" customHeight="1" thickTop="1" thickBot="1" x14ac:dyDescent="0.3">
      <c r="A48" s="773"/>
      <c r="B48" s="789"/>
      <c r="C48" s="740" t="s">
        <v>522</v>
      </c>
      <c r="D48" s="741"/>
      <c r="E48" s="740" t="s">
        <v>543</v>
      </c>
      <c r="F48" s="741"/>
      <c r="G48" s="183" t="s">
        <v>544</v>
      </c>
      <c r="H48" s="183" t="s">
        <v>543</v>
      </c>
      <c r="I48" s="824"/>
      <c r="J48" s="825"/>
    </row>
    <row r="49" spans="1:10" ht="3" customHeight="1" thickTop="1" thickBot="1" x14ac:dyDescent="0.3">
      <c r="A49" s="218"/>
      <c r="B49" s="251"/>
      <c r="C49" s="251"/>
      <c r="D49" s="228"/>
      <c r="E49" s="228"/>
      <c r="F49" s="229"/>
      <c r="G49" s="228"/>
      <c r="H49" s="228"/>
      <c r="I49" s="279"/>
      <c r="J49" s="230"/>
    </row>
    <row r="50" spans="1:10" ht="16.5" thickTop="1" thickBot="1" x14ac:dyDescent="0.3">
      <c r="A50" s="772" t="s">
        <v>800</v>
      </c>
      <c r="B50" s="778" t="s">
        <v>504</v>
      </c>
      <c r="C50" s="758" t="s">
        <v>817</v>
      </c>
      <c r="D50" s="759"/>
      <c r="E50" s="759"/>
      <c r="F50" s="760"/>
      <c r="G50" s="795" t="s">
        <v>805</v>
      </c>
      <c r="H50" s="796"/>
      <c r="I50" s="796"/>
      <c r="J50" s="797"/>
    </row>
    <row r="51" spans="1:10" ht="18" customHeight="1" thickTop="1" thickBot="1" x14ac:dyDescent="0.3">
      <c r="A51" s="773"/>
      <c r="B51" s="779"/>
      <c r="C51" s="750"/>
      <c r="D51" s="751"/>
      <c r="E51" s="740"/>
      <c r="F51" s="741"/>
      <c r="G51" s="798"/>
      <c r="H51" s="799"/>
      <c r="I51" s="799"/>
      <c r="J51" s="800"/>
    </row>
    <row r="52" spans="1:10" ht="14.1" customHeight="1" thickTop="1" x14ac:dyDescent="0.25">
      <c r="A52" s="231"/>
      <c r="B52" s="232"/>
      <c r="C52" s="232"/>
      <c r="D52" s="231"/>
      <c r="E52" s="231"/>
      <c r="F52" s="231"/>
      <c r="G52" s="231"/>
      <c r="H52" s="231"/>
      <c r="I52" s="269"/>
      <c r="J52" s="231"/>
    </row>
    <row r="53" spans="1:10" ht="24.95" customHeight="1" x14ac:dyDescent="0.25">
      <c r="A53" s="821" t="s">
        <v>858</v>
      </c>
      <c r="B53" s="821"/>
      <c r="C53" s="821"/>
      <c r="D53" s="821"/>
      <c r="E53" s="821"/>
      <c r="F53" s="821"/>
      <c r="G53" s="821"/>
      <c r="H53" s="821"/>
      <c r="I53" s="821"/>
      <c r="J53" s="821"/>
    </row>
    <row r="54" spans="1:10" ht="24.95" hidden="1" customHeight="1" x14ac:dyDescent="0.25">
      <c r="A54" s="794" t="s">
        <v>821</v>
      </c>
      <c r="B54" s="794"/>
      <c r="C54" s="794"/>
      <c r="D54" s="794"/>
      <c r="E54" s="794"/>
      <c r="F54" s="794"/>
      <c r="G54" s="794"/>
      <c r="H54" s="794"/>
      <c r="I54" s="794"/>
      <c r="J54" s="794"/>
    </row>
  </sheetData>
  <sheetProtection selectLockedCells="1"/>
  <mergeCells count="101">
    <mergeCell ref="A54:J54"/>
    <mergeCell ref="G50:J51"/>
    <mergeCell ref="A3:J4"/>
    <mergeCell ref="G23:H23"/>
    <mergeCell ref="A25:A26"/>
    <mergeCell ref="B25:B26"/>
    <mergeCell ref="G25:H25"/>
    <mergeCell ref="D6:F6"/>
    <mergeCell ref="H6:J6"/>
    <mergeCell ref="A7:F7"/>
    <mergeCell ref="G7:J7"/>
    <mergeCell ref="A10:J10"/>
    <mergeCell ref="A28:A29"/>
    <mergeCell ref="B28:B29"/>
    <mergeCell ref="A53:J53"/>
    <mergeCell ref="I47:J48"/>
    <mergeCell ref="A41:A42"/>
    <mergeCell ref="B41:B42"/>
    <mergeCell ref="G41:H41"/>
    <mergeCell ref="A37:J37"/>
    <mergeCell ref="I39:J39"/>
    <mergeCell ref="I41:J42"/>
    <mergeCell ref="A21:J21"/>
    <mergeCell ref="I23:J23"/>
    <mergeCell ref="F16:G16"/>
    <mergeCell ref="F17:G17"/>
    <mergeCell ref="F18:G18"/>
    <mergeCell ref="G39:H39"/>
    <mergeCell ref="B34:B35"/>
    <mergeCell ref="G34:H34"/>
    <mergeCell ref="D18:E18"/>
    <mergeCell ref="D19:E19"/>
    <mergeCell ref="G28:H28"/>
    <mergeCell ref="E32:F32"/>
    <mergeCell ref="E35:F35"/>
    <mergeCell ref="C29:D29"/>
    <mergeCell ref="C32:D32"/>
    <mergeCell ref="C34:F34"/>
    <mergeCell ref="I34:J35"/>
    <mergeCell ref="A31:A32"/>
    <mergeCell ref="B31:B32"/>
    <mergeCell ref="G31:H31"/>
    <mergeCell ref="I31:J32"/>
    <mergeCell ref="C31:F31"/>
    <mergeCell ref="I25:J26"/>
    <mergeCell ref="B47:B48"/>
    <mergeCell ref="G47:H47"/>
    <mergeCell ref="A47:A48"/>
    <mergeCell ref="A34:A35"/>
    <mergeCell ref="I28:J29"/>
    <mergeCell ref="E26:F26"/>
    <mergeCell ref="E29:F29"/>
    <mergeCell ref="A50:A51"/>
    <mergeCell ref="I44:J45"/>
    <mergeCell ref="B50:B51"/>
    <mergeCell ref="A44:A45"/>
    <mergeCell ref="B44:B45"/>
    <mergeCell ref="G44:H44"/>
    <mergeCell ref="C51:D51"/>
    <mergeCell ref="E48:F48"/>
    <mergeCell ref="E51:F51"/>
    <mergeCell ref="C47:F47"/>
    <mergeCell ref="C48:D48"/>
    <mergeCell ref="C50:F50"/>
    <mergeCell ref="F9:G9"/>
    <mergeCell ref="B11:C11"/>
    <mergeCell ref="B12:C12"/>
    <mergeCell ref="B13:C13"/>
    <mergeCell ref="B14:C14"/>
    <mergeCell ref="D13:E13"/>
    <mergeCell ref="D14:E14"/>
    <mergeCell ref="F11:G11"/>
    <mergeCell ref="F12:G12"/>
    <mergeCell ref="F13:G13"/>
    <mergeCell ref="F14:G14"/>
    <mergeCell ref="D11:E11"/>
    <mergeCell ref="D12:E12"/>
    <mergeCell ref="L19:M19"/>
    <mergeCell ref="A6:C6"/>
    <mergeCell ref="B9:C9"/>
    <mergeCell ref="D9:E9"/>
    <mergeCell ref="C45:D45"/>
    <mergeCell ref="E45:F45"/>
    <mergeCell ref="C39:F39"/>
    <mergeCell ref="C41:F41"/>
    <mergeCell ref="C42:D42"/>
    <mergeCell ref="E42:F42"/>
    <mergeCell ref="C44:F44"/>
    <mergeCell ref="F19:G19"/>
    <mergeCell ref="C35:D35"/>
    <mergeCell ref="C26:D26"/>
    <mergeCell ref="C25:F25"/>
    <mergeCell ref="C23:F23"/>
    <mergeCell ref="C28:F28"/>
    <mergeCell ref="A15:J15"/>
    <mergeCell ref="B16:C16"/>
    <mergeCell ref="B17:C17"/>
    <mergeCell ref="B18:C18"/>
    <mergeCell ref="B19:C19"/>
    <mergeCell ref="D16:E16"/>
    <mergeCell ref="D17:E17"/>
  </mergeCells>
  <dataValidations count="15">
    <dataValidation type="list" allowBlank="1" showInputMessage="1" showErrorMessage="1" sqref="H48 C48 E48">
      <formula1>$B$11:$B$14</formula1>
    </dataValidation>
    <dataValidation type="list" allowBlank="1" showInputMessage="1" showErrorMessage="1" sqref="G48">
      <formula1>$B$16:$B$19</formula1>
    </dataValidation>
    <dataValidation type="list" allowBlank="1" showInputMessage="1" showErrorMessage="1" sqref="H42">
      <formula1>$B$12:$B$13</formula1>
    </dataValidation>
    <dataValidation type="list" allowBlank="1" showInputMessage="1" showErrorMessage="1" sqref="H45">
      <formula1>$B$17:$B$18</formula1>
    </dataValidation>
    <dataValidation type="list" allowBlank="1" showInputMessage="1" showErrorMessage="1" sqref="E51:F51">
      <formula1>$G$48:$H$48</formula1>
    </dataValidation>
    <dataValidation type="list" allowBlank="1" showInputMessage="1" showErrorMessage="1" sqref="H32 E32:F32">
      <formula1>$G$26:$H$26</formula1>
    </dataValidation>
    <dataValidation type="list" allowBlank="1" showInputMessage="1" showErrorMessage="1" sqref="H35 E35:F35">
      <formula1>$G$29:$H$29</formula1>
    </dataValidation>
    <dataValidation type="list" allowBlank="1" showInputMessage="1" showErrorMessage="1" sqref="G32">
      <formula1>$C$26:$E$26</formula1>
    </dataValidation>
    <dataValidation type="list" allowBlank="1" showInputMessage="1" showErrorMessage="1" sqref="G35">
      <formula1>$C$29:$E$29</formula1>
    </dataValidation>
    <dataValidation type="list" allowBlank="1" showInputMessage="1" showErrorMessage="1" sqref="C32:D32 E42:F42">
      <formula1>$C$26:$F$26</formula1>
    </dataValidation>
    <dataValidation type="list" allowBlank="1" showInputMessage="1" showErrorMessage="1" sqref="C35:D35 E45:F45">
      <formula1>$C$29:$F$29</formula1>
    </dataValidation>
    <dataValidation type="list" allowBlank="1" showInputMessage="1" showErrorMessage="1" sqref="C51:D51">
      <formula1>$C$48:$F$48</formula1>
    </dataValidation>
    <dataValidation type="list" allowBlank="1" showInputMessage="1" showErrorMessage="1" sqref="D6:F6">
      <formula1>$L$11</formula1>
    </dataValidation>
    <dataValidation type="list" allowBlank="1" showInputMessage="1" showErrorMessage="1" sqref="H6:J6">
      <formula1>$L$12:$L$18</formula1>
    </dataValidation>
    <dataValidation type="list" allowBlank="1" showInputMessage="1" showErrorMessage="1" sqref="G7:J7">
      <formula1>$M$11:$M$18</formula1>
    </dataValidation>
  </dataValidations>
  <printOptions horizontalCentered="1"/>
  <pageMargins left="0.31496062992125984" right="0.31496062992125984" top="0.15748031496062992" bottom="0.15748031496062992" header="0.31496062992125984" footer="0.31496062992125984"/>
  <pageSetup paperSize="9" scale="96" orientation="portrait" horizontalDpi="4294967293" verticalDpi="300" r:id="rId1"/>
  <rowBreaks count="1" manualBreakCount="1">
    <brk id="53" max="7"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'Données Clubs'!$E$5:$E$68</xm:f>
          </x14:formula1>
          <xm:sqref>F16:F19 F11:F14</xm:sqref>
        </x14:dataValidation>
        <x14:dataValidation type="list" allowBlank="1" showInputMessage="1" showErrorMessage="1">
          <x14:formula1>
            <xm:f>Données!$I$6:$I$17</xm:f>
          </x14:formula1>
          <xm:sqref>D6:F6</xm:sqref>
        </x14:dataValidation>
        <x14:dataValidation type="list" allowBlank="1" showInputMessage="1" showErrorMessage="1">
          <x14:formula1>
            <xm:f>Données!$L$6:$L$19</xm:f>
          </x14:formula1>
          <xm:sqref>H6:J6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P35"/>
  <sheetViews>
    <sheetView topLeftCell="F3" workbookViewId="0">
      <selection activeCell="H15" sqref="H15"/>
    </sheetView>
  </sheetViews>
  <sheetFormatPr baseColWidth="10" defaultColWidth="11.5703125" defaultRowHeight="15" x14ac:dyDescent="0.25"/>
  <cols>
    <col min="1" max="1" width="11.5703125" style="8"/>
    <col min="2" max="4" width="28.28515625" style="8" customWidth="1"/>
    <col min="5" max="5" width="30.5703125" style="8" customWidth="1"/>
    <col min="6" max="6" width="28.28515625" style="8" customWidth="1"/>
    <col min="7" max="8" width="11.5703125" style="8"/>
    <col min="9" max="11" width="19.28515625" style="8" customWidth="1"/>
    <col min="12" max="13" width="15.28515625" style="8" customWidth="1"/>
    <col min="14" max="14" width="11.5703125" style="8"/>
    <col min="15" max="16" width="27" style="8" customWidth="1"/>
    <col min="17" max="16384" width="11.5703125" style="8"/>
  </cols>
  <sheetData>
    <row r="5" spans="1:16" ht="15.75" thickBot="1" x14ac:dyDescent="0.3">
      <c r="A5" s="8" t="s">
        <v>637</v>
      </c>
      <c r="B5" s="8" t="s">
        <v>638</v>
      </c>
      <c r="C5" s="8" t="s">
        <v>639</v>
      </c>
      <c r="D5" s="8" t="s">
        <v>640</v>
      </c>
      <c r="E5" s="8" t="s">
        <v>641</v>
      </c>
      <c r="F5" s="8" t="s">
        <v>642</v>
      </c>
      <c r="G5" s="8" t="s">
        <v>466</v>
      </c>
      <c r="H5" s="8" t="s">
        <v>563</v>
      </c>
      <c r="I5" s="8" t="s">
        <v>635</v>
      </c>
      <c r="J5" s="8" t="s">
        <v>643</v>
      </c>
      <c r="K5" s="8" t="s">
        <v>644</v>
      </c>
      <c r="L5" s="8" t="s">
        <v>467</v>
      </c>
      <c r="M5" s="8" t="s">
        <v>645</v>
      </c>
      <c r="O5" s="130" t="s">
        <v>728</v>
      </c>
      <c r="P5" s="131" t="s">
        <v>727</v>
      </c>
    </row>
    <row r="6" spans="1:16" x14ac:dyDescent="0.25">
      <c r="A6" s="8" t="s">
        <v>646</v>
      </c>
      <c r="B6" s="8" t="s">
        <v>26</v>
      </c>
      <c r="C6" s="8" t="s">
        <v>647</v>
      </c>
      <c r="D6" s="8" t="s">
        <v>648</v>
      </c>
      <c r="E6" s="8" t="s">
        <v>649</v>
      </c>
      <c r="F6" s="129" t="s">
        <v>650</v>
      </c>
      <c r="G6" s="8" t="s">
        <v>5</v>
      </c>
      <c r="H6" s="8">
        <v>0</v>
      </c>
      <c r="I6" s="8" t="s">
        <v>651</v>
      </c>
      <c r="J6" s="8" t="s">
        <v>652</v>
      </c>
      <c r="K6" s="8" t="s">
        <v>653</v>
      </c>
      <c r="L6" s="8" t="s">
        <v>654</v>
      </c>
      <c r="M6" s="8" t="s">
        <v>454</v>
      </c>
      <c r="O6" s="136" t="s">
        <v>560</v>
      </c>
      <c r="P6" s="133" t="s">
        <v>749</v>
      </c>
    </row>
    <row r="7" spans="1:16" x14ac:dyDescent="0.25">
      <c r="A7" s="8" t="s">
        <v>655</v>
      </c>
      <c r="B7" s="8" t="s">
        <v>18</v>
      </c>
      <c r="C7" s="8" t="s">
        <v>656</v>
      </c>
      <c r="D7" s="8" t="s">
        <v>657</v>
      </c>
      <c r="E7" s="8" t="s">
        <v>658</v>
      </c>
      <c r="F7" s="129" t="s">
        <v>659</v>
      </c>
      <c r="G7" s="8" t="s">
        <v>9</v>
      </c>
      <c r="H7" s="8">
        <v>1</v>
      </c>
      <c r="I7" s="8" t="s">
        <v>660</v>
      </c>
      <c r="J7" s="8" t="s">
        <v>661</v>
      </c>
      <c r="K7" s="8" t="s">
        <v>662</v>
      </c>
      <c r="L7" s="8" t="s">
        <v>663</v>
      </c>
      <c r="M7" s="8" t="s">
        <v>456</v>
      </c>
      <c r="O7" s="136" t="s">
        <v>762</v>
      </c>
      <c r="P7" s="133" t="s">
        <v>765</v>
      </c>
    </row>
    <row r="8" spans="1:16" x14ac:dyDescent="0.25">
      <c r="A8" s="8" t="s">
        <v>664</v>
      </c>
      <c r="B8" s="8" t="s">
        <v>12</v>
      </c>
      <c r="C8" s="8" t="s">
        <v>665</v>
      </c>
      <c r="D8" s="8" t="s">
        <v>666</v>
      </c>
      <c r="E8" s="8" t="s">
        <v>667</v>
      </c>
      <c r="F8" s="129" t="s">
        <v>668</v>
      </c>
      <c r="G8" s="8" t="s">
        <v>13</v>
      </c>
      <c r="H8" s="8">
        <v>2</v>
      </c>
      <c r="I8" s="8" t="s">
        <v>669</v>
      </c>
      <c r="J8" s="8" t="s">
        <v>670</v>
      </c>
      <c r="K8" s="8" t="s">
        <v>671</v>
      </c>
      <c r="L8" s="8" t="s">
        <v>672</v>
      </c>
      <c r="M8" s="8" t="s">
        <v>673</v>
      </c>
      <c r="O8" s="136" t="s">
        <v>763</v>
      </c>
      <c r="P8" s="133" t="s">
        <v>766</v>
      </c>
    </row>
    <row r="9" spans="1:16" x14ac:dyDescent="0.25">
      <c r="B9" s="8" t="s">
        <v>33</v>
      </c>
      <c r="C9" s="8" t="s">
        <v>674</v>
      </c>
      <c r="D9" s="8" t="s">
        <v>675</v>
      </c>
      <c r="E9" s="8" t="s">
        <v>676</v>
      </c>
      <c r="F9" s="129" t="s">
        <v>361</v>
      </c>
      <c r="G9" s="8" t="s">
        <v>564</v>
      </c>
      <c r="H9" s="8">
        <v>3</v>
      </c>
      <c r="I9" s="8" t="s">
        <v>677</v>
      </c>
      <c r="J9" s="8" t="s">
        <v>678</v>
      </c>
      <c r="K9" s="8" t="s">
        <v>679</v>
      </c>
      <c r="L9" s="8" t="s">
        <v>680</v>
      </c>
      <c r="M9" s="8" t="s">
        <v>681</v>
      </c>
      <c r="O9" s="136" t="s">
        <v>764</v>
      </c>
      <c r="P9" s="133" t="s">
        <v>767</v>
      </c>
    </row>
    <row r="10" spans="1:16" x14ac:dyDescent="0.25">
      <c r="B10" s="8" t="s">
        <v>23</v>
      </c>
      <c r="C10" s="8" t="s">
        <v>682</v>
      </c>
      <c r="D10" s="8" t="s">
        <v>683</v>
      </c>
      <c r="E10" s="8" t="s">
        <v>684</v>
      </c>
      <c r="F10" s="129" t="s">
        <v>685</v>
      </c>
      <c r="G10" s="8" t="s">
        <v>565</v>
      </c>
      <c r="H10" s="8">
        <v>4</v>
      </c>
      <c r="I10" s="8" t="s">
        <v>686</v>
      </c>
      <c r="J10" s="8" t="s">
        <v>687</v>
      </c>
      <c r="K10" s="8" t="s">
        <v>688</v>
      </c>
      <c r="L10" s="8" t="s">
        <v>689</v>
      </c>
      <c r="M10" s="8" t="s">
        <v>690</v>
      </c>
      <c r="O10" s="132" t="s">
        <v>735</v>
      </c>
      <c r="P10" s="133" t="s">
        <v>737</v>
      </c>
    </row>
    <row r="11" spans="1:16" x14ac:dyDescent="0.25">
      <c r="B11" s="8" t="s">
        <v>8</v>
      </c>
      <c r="C11" s="8" t="s">
        <v>691</v>
      </c>
      <c r="D11" s="8" t="s">
        <v>692</v>
      </c>
      <c r="E11" s="8" t="s">
        <v>693</v>
      </c>
      <c r="F11" s="129" t="s">
        <v>694</v>
      </c>
      <c r="G11" s="8" t="s">
        <v>566</v>
      </c>
      <c r="H11" s="8">
        <v>5</v>
      </c>
      <c r="I11" s="8" t="s">
        <v>695</v>
      </c>
      <c r="J11" s="8" t="s">
        <v>696</v>
      </c>
      <c r="K11" s="8" t="s">
        <v>697</v>
      </c>
      <c r="L11" s="8" t="s">
        <v>698</v>
      </c>
      <c r="M11" s="8" t="s">
        <v>699</v>
      </c>
      <c r="O11" s="132" t="s">
        <v>472</v>
      </c>
      <c r="P11" s="133" t="s">
        <v>729</v>
      </c>
    </row>
    <row r="12" spans="1:16" x14ac:dyDescent="0.25">
      <c r="B12" s="8" t="s">
        <v>51</v>
      </c>
      <c r="C12" s="8" t="s">
        <v>700</v>
      </c>
      <c r="D12" s="8" t="s">
        <v>701</v>
      </c>
      <c r="E12" s="8" t="s">
        <v>702</v>
      </c>
      <c r="F12" s="129" t="s">
        <v>703</v>
      </c>
      <c r="G12" s="8" t="s">
        <v>567</v>
      </c>
      <c r="H12" s="8">
        <v>6</v>
      </c>
      <c r="I12" s="8" t="s">
        <v>455</v>
      </c>
      <c r="J12" s="8" t="s">
        <v>704</v>
      </c>
      <c r="K12" s="8" t="s">
        <v>705</v>
      </c>
      <c r="L12" s="8" t="s">
        <v>706</v>
      </c>
      <c r="M12" s="8" t="s">
        <v>707</v>
      </c>
      <c r="O12" s="132" t="s">
        <v>473</v>
      </c>
      <c r="P12" s="133" t="s">
        <v>730</v>
      </c>
    </row>
    <row r="13" spans="1:16" x14ac:dyDescent="0.25">
      <c r="G13" s="8" t="s">
        <v>568</v>
      </c>
      <c r="H13" s="8">
        <v>7</v>
      </c>
      <c r="I13" s="8" t="s">
        <v>708</v>
      </c>
      <c r="J13" s="8" t="s">
        <v>709</v>
      </c>
      <c r="K13" s="8" t="s">
        <v>710</v>
      </c>
      <c r="L13" s="8" t="s">
        <v>711</v>
      </c>
      <c r="M13" s="8" t="s">
        <v>712</v>
      </c>
      <c r="O13" s="132" t="s">
        <v>731</v>
      </c>
      <c r="P13" s="133" t="s">
        <v>732</v>
      </c>
    </row>
    <row r="14" spans="1:16" x14ac:dyDescent="0.25">
      <c r="H14" s="8">
        <v>8</v>
      </c>
      <c r="I14" s="8" t="s">
        <v>713</v>
      </c>
      <c r="J14" s="8" t="s">
        <v>714</v>
      </c>
      <c r="K14" s="8" t="s">
        <v>715</v>
      </c>
      <c r="L14" s="8" t="s">
        <v>716</v>
      </c>
      <c r="M14" s="8" t="s">
        <v>717</v>
      </c>
      <c r="O14" s="132" t="s">
        <v>733</v>
      </c>
      <c r="P14" s="133" t="s">
        <v>736</v>
      </c>
    </row>
    <row r="15" spans="1:16" x14ac:dyDescent="0.25">
      <c r="I15" s="8" t="s">
        <v>718</v>
      </c>
      <c r="J15" s="8" t="s">
        <v>719</v>
      </c>
      <c r="K15" s="8" t="s">
        <v>720</v>
      </c>
      <c r="L15" s="8" t="s">
        <v>721</v>
      </c>
      <c r="M15" s="8" t="s">
        <v>722</v>
      </c>
      <c r="O15" s="132" t="s">
        <v>734</v>
      </c>
      <c r="P15" s="133" t="s">
        <v>737</v>
      </c>
    </row>
    <row r="16" spans="1:16" x14ac:dyDescent="0.25">
      <c r="L16" s="8" t="s">
        <v>723</v>
      </c>
      <c r="M16" s="8" t="s">
        <v>724</v>
      </c>
      <c r="O16" s="136" t="s">
        <v>769</v>
      </c>
      <c r="P16" s="133" t="s">
        <v>771</v>
      </c>
    </row>
    <row r="17" spans="12:16" x14ac:dyDescent="0.25">
      <c r="L17" s="8" t="s">
        <v>725</v>
      </c>
      <c r="O17" s="136" t="s">
        <v>768</v>
      </c>
      <c r="P17" s="133" t="s">
        <v>770</v>
      </c>
    </row>
    <row r="18" spans="12:16" x14ac:dyDescent="0.25">
      <c r="L18" s="8" t="s">
        <v>726</v>
      </c>
      <c r="O18" s="136" t="s">
        <v>772</v>
      </c>
      <c r="P18" s="133" t="s">
        <v>746</v>
      </c>
    </row>
    <row r="19" spans="12:16" x14ac:dyDescent="0.25">
      <c r="O19" s="136" t="s">
        <v>753</v>
      </c>
      <c r="P19" s="133" t="s">
        <v>756</v>
      </c>
    </row>
    <row r="20" spans="12:16" x14ac:dyDescent="0.25">
      <c r="O20" s="136" t="s">
        <v>754</v>
      </c>
      <c r="P20" s="133" t="s">
        <v>757</v>
      </c>
    </row>
    <row r="21" spans="12:16" x14ac:dyDescent="0.25">
      <c r="O21" s="6" t="s">
        <v>469</v>
      </c>
      <c r="P21" s="133" t="s">
        <v>755</v>
      </c>
    </row>
    <row r="22" spans="12:16" x14ac:dyDescent="0.25">
      <c r="O22" s="6" t="s">
        <v>470</v>
      </c>
      <c r="P22" s="133" t="s">
        <v>747</v>
      </c>
    </row>
    <row r="23" spans="12:16" x14ac:dyDescent="0.25">
      <c r="O23" s="6" t="s">
        <v>471</v>
      </c>
      <c r="P23" s="133" t="s">
        <v>756</v>
      </c>
    </row>
    <row r="24" spans="12:16" x14ac:dyDescent="0.25">
      <c r="O24" s="6" t="s">
        <v>474</v>
      </c>
      <c r="P24" s="133" t="s">
        <v>755</v>
      </c>
    </row>
    <row r="25" spans="12:16" x14ac:dyDescent="0.25">
      <c r="O25" s="137" t="s">
        <v>744</v>
      </c>
      <c r="P25" s="133" t="s">
        <v>478</v>
      </c>
    </row>
    <row r="26" spans="12:16" x14ac:dyDescent="0.25">
      <c r="O26" s="137" t="s">
        <v>743</v>
      </c>
      <c r="P26" s="133" t="s">
        <v>750</v>
      </c>
    </row>
    <row r="27" spans="12:16" x14ac:dyDescent="0.25">
      <c r="O27" s="137" t="s">
        <v>745</v>
      </c>
      <c r="P27" s="133" t="s">
        <v>752</v>
      </c>
    </row>
    <row r="28" spans="12:16" x14ac:dyDescent="0.25">
      <c r="O28" s="137" t="s">
        <v>468</v>
      </c>
      <c r="P28" s="133" t="s">
        <v>746</v>
      </c>
    </row>
    <row r="29" spans="12:16" x14ac:dyDescent="0.25">
      <c r="O29" s="137" t="s">
        <v>738</v>
      </c>
      <c r="P29" s="133" t="s">
        <v>747</v>
      </c>
    </row>
    <row r="30" spans="12:16" x14ac:dyDescent="0.25">
      <c r="O30" s="137" t="s">
        <v>739</v>
      </c>
      <c r="P30" s="133" t="s">
        <v>748</v>
      </c>
    </row>
    <row r="31" spans="12:16" x14ac:dyDescent="0.25">
      <c r="O31" s="137" t="s">
        <v>740</v>
      </c>
      <c r="P31" s="135" t="s">
        <v>749</v>
      </c>
    </row>
    <row r="32" spans="12:16" x14ac:dyDescent="0.25">
      <c r="O32" s="137" t="s">
        <v>741</v>
      </c>
      <c r="P32" s="135" t="s">
        <v>750</v>
      </c>
    </row>
    <row r="33" spans="15:16" x14ac:dyDescent="0.25">
      <c r="O33" s="137" t="s">
        <v>742</v>
      </c>
      <c r="P33" s="133" t="s">
        <v>751</v>
      </c>
    </row>
    <row r="34" spans="15:16" x14ac:dyDescent="0.25">
      <c r="O34" s="132"/>
      <c r="P34" s="133"/>
    </row>
    <row r="35" spans="15:16" x14ac:dyDescent="0.25">
      <c r="O35" s="134"/>
      <c r="P35" s="135"/>
    </row>
  </sheetData>
  <sortState ref="O6:P11">
    <sortCondition ref="P5"/>
  </sortState>
  <hyperlinks>
    <hyperlink ref="F6" r:id="rId1"/>
    <hyperlink ref="F7" r:id="rId2"/>
    <hyperlink ref="F8" r:id="rId3"/>
    <hyperlink ref="F9" r:id="rId4"/>
    <hyperlink ref="F10" r:id="rId5"/>
    <hyperlink ref="F11" r:id="rId6"/>
    <hyperlink ref="F12" r:id="rId7"/>
  </hyperlinks>
  <pageMargins left="0.7" right="0.7" top="0.75" bottom="0.75" header="0.3" footer="0.3"/>
  <tableParts count="2">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vt:i4>
      </vt:variant>
    </vt:vector>
  </HeadingPairs>
  <TitlesOfParts>
    <vt:vector size="21" baseType="lpstr">
      <vt:lpstr> Aide</vt:lpstr>
      <vt:lpstr>Rapport</vt:lpstr>
      <vt:lpstr>Tours de jeu et séances</vt:lpstr>
      <vt:lpstr>Feuille de synthese des parties</vt:lpstr>
      <vt:lpstr>Feuille de résultats</vt:lpstr>
      <vt:lpstr>ConvocFinaleGEST</vt:lpstr>
      <vt:lpstr>CONVOCATION</vt:lpstr>
      <vt:lpstr>PLANNING2B</vt:lpstr>
      <vt:lpstr>Données</vt:lpstr>
      <vt:lpstr>planning 8 j. 3 billards</vt:lpstr>
      <vt:lpstr>Données Clubs</vt:lpstr>
      <vt:lpstr>'Feuille de synthese des parties'!Impression_des_titres</vt:lpstr>
      <vt:lpstr>'Tours de jeu et séances'!Impression_des_titres</vt:lpstr>
      <vt:lpstr>CONVOCATION!Zone_d_impression</vt:lpstr>
      <vt:lpstr>ConvocFinaleGEST!Zone_d_impression</vt:lpstr>
      <vt:lpstr>'Feuille de résultats'!Zone_d_impression</vt:lpstr>
      <vt:lpstr>'Feuille de synthese des parties'!Zone_d_impression</vt:lpstr>
      <vt:lpstr>'planning 8 j. 3 billards'!Zone_d_impression</vt:lpstr>
      <vt:lpstr>PLANNING2B!Zone_d_impression</vt:lpstr>
      <vt:lpstr>Rapport!Zone_d_impression</vt:lpstr>
      <vt:lpstr>'Tours de jeu et séances'!Zone_d_impression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CLAUDE</dc:creator>
  <cp:lastModifiedBy>Utilisateur Windows</cp:lastModifiedBy>
  <cp:lastPrinted>2022-03-02T18:06:59Z</cp:lastPrinted>
  <dcterms:created xsi:type="dcterms:W3CDTF">2017-11-03T05:38:14Z</dcterms:created>
  <dcterms:modified xsi:type="dcterms:W3CDTF">2026-01-19T12:13:29Z</dcterms:modified>
</cp:coreProperties>
</file>